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583B8F37-7F78-418F-AD01-EF4B87B94287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3" l="1"/>
  <c r="K37" i="3"/>
  <c r="I37" i="3"/>
  <c r="I38" i="3" l="1"/>
  <c r="K15" i="3" l="1"/>
  <c r="I40" i="3" l="1"/>
  <c r="J40" i="3"/>
  <c r="C40" i="3" l="1"/>
  <c r="G40" i="3" l="1"/>
  <c r="D40" i="3"/>
  <c r="E40" i="3"/>
  <c r="F40" i="3"/>
  <c r="H40" i="3"/>
  <c r="K40" i="3"/>
</calcChain>
</file>

<file path=xl/sharedStrings.xml><?xml version="1.0" encoding="utf-8"?>
<sst xmlns="http://schemas.openxmlformats.org/spreadsheetml/2006/main" count="87" uniqueCount="83">
  <si>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</si>
  <si>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</si>
  <si>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</si>
  <si>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</si>
  <si>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</si>
  <si>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</si>
  <si>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</si>
  <si>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</si>
  <si>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</si>
  <si>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</si>
  <si>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</si>
  <si>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</si>
  <si>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</si>
  <si>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LIQUIDACIÓN MENSUAL DE AFILIADOS - GIRO A ENTIDADES PROMOTORAS DE SALUD
MARZO 2026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</si>
  <si>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</si>
  <si>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</si>
  <si>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</si>
  <si>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</si>
  <si>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</si>
  <si>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</si>
  <si>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</si>
  <si>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</si>
  <si>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</si>
  <si>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</si>
  <si>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</si>
  <si>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</si>
  <si>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</si>
  <si>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</si>
  <si>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</si>
  <si>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</si>
  <si>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</si>
  <si>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</si>
  <si>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</si>
  <si>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</si>
  <si>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</si>
  <si>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</si>
  <si>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</si>
  <si>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</si>
  <si>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</si>
  <si>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EPSS49</t>
  </si>
  <si>
    <t>ESS024</t>
  </si>
  <si>
    <t>ESS062</t>
  </si>
  <si>
    <t>ESS118</t>
  </si>
  <si>
    <t>ESS207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</si>
  <si>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</si>
  <si>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</si>
  <si>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</si>
  <si>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</si>
  <si>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</si>
  <si>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</si>
  <si>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</si>
  <si>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</si>
  <si>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</si>
  <si>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</si>
  <si>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</si>
  <si>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</si>
  <si>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</si>
  <si>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</si>
  <si>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</si>
  <si>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</si>
  <si>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</si>
  <si>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</si>
  <si>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</si>
  <si>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</si>
  <si>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</si>
  <si>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</si>
  <si>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</si>
  <si>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</si>
  <si>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</si>
  <si>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</si>
  <si>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Fecha de giro: 06/03/2026</t>
  </si>
  <si>
    <t>Del "Giro Neto a EPS" no se aplicó $3.246.778.177,04 por embargo, según lo informado por tesorería.</t>
  </si>
  <si>
    <t>Del "Giro Neto a EPS" no se aplicó $538.333.330,24 por embargo, según lo informado por tesorería.</t>
  </si>
  <si>
    <t>Del "Giro Neto a EPS" no se aplicó $422.979.691,52 por embargo, según lo informado por tesorería.</t>
  </si>
  <si>
    <t>Del "Giro Neto a EPS" no se aplicó $39.745.269.819,36 por embargo, según lo informado por tesorería.</t>
  </si>
  <si>
    <t>Del "Giro Neto a EPS" no se aplicó $808.115.213,48 por embargo, según lo informado por tesorería.</t>
  </si>
  <si>
    <t>Giro Directo a IPS y/o proveedores - Complemento**</t>
  </si>
  <si>
    <t>Fecha de giro Complemento</t>
  </si>
  <si>
    <t>31/03/2026
14/04/2026</t>
  </si>
  <si>
    <t>11/03/2026
16/04/2026</t>
  </si>
  <si>
    <t xml:space="preserve">Del Giro Neto a EPS, no se aplicó $244.304.270.989,00, en virtud de la Resolución 2023320030002757-6 de 2023 de la SNS. El 31 de marzo de 2026, se aplicó giro a directo por valor de $225.108.544.742 atendiendo comunicación SNS 20263200100763931 del 5 de marzo de 2026, allegada a la ADRES en correo electrónico de la misma fecha. El 14 de abril de 2026, se aplicó giro a directo por valor de $15.524.544.409 atendiendo comunicación SNS 20263200101130251 del 12 de abril de 2026, allegada a la ADRES en correo electrónico del 13 de abril de 2026.  </t>
  </si>
  <si>
    <t>Del Giro Neto a EPS, no se aplicó $214.633.508.208,00, en virtud de la Resolución 2023320030001433-6 del 6 de marzo 2023 de la SNS. Del "Giro Neto a EPS" no se aplicó $11.048.046.511,96 y $7.717.268.828,20 por embargo, según lo informado por tesorería. El 11 de marzo de 2026, se aplicó giro a directo por valor de $194.167.962.286,00 atendiendo comunicación de la SNS 20263200100763931 del 5 de marzo de 2026, allegada a la ADRES en correo electrónico de la misma fecha. El 16 de abril de 2026, se aplicó giro a directo por valor de $8.124.124.470 atendiendo comunicación de la SNS 20263200101154571 del 13 de abril de 2026, allegada a la ADRES en correo electrónico del 14 de abril de 2026. El 30 de abril de 2026, se aplicó giro a tesorería por valor de $12.341.421.452 atendiendo comunicación de la SNS 20263200101266771 del 22 de abril de 2026, allegada a la ADRES en correo electrónico del 23 de abril de 2026.</t>
  </si>
  <si>
    <t>Del Giro Neto a EPS, no se aplicó $36.953.853.328,00, en virtud de la Resolución 2023320030001459-6 del 8 de marzo de 2023 de la SNS.  Del "Giro Neto a EPS" no se aplicó $2.009.541.099 por embargo, según lo informado por tesorería.  El 19 de marzo de 2026, se aplicó giro a directo por valor de $34.109.306.582 atendiendo comunicación de la 20263200100812661 del 11 de marzo de 2026 y alcance 20263200100871031 del 17 de marzo de 2026, allegadas a la ADRES en correos electrónicos de las mismas fechas.  El 14 de mayo de 2026, se aplicó giro a tesorería por valor de $2.844.546.746 atendiendo comunicación de la SNS 20263200101373491 del 29 de abril de 2026 y alcance 20263200101508321 del 11 de mayo de 2026, allegadas a la ADRES en correos electrónicos del 30 de abril y 12 de mayo de 2026 respectivamente.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</si>
</sst>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9"/>
      <color rgb="FF000000"/>
      <name val="Aptos Narrow"/>
      <family val="2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" fontId="10" fillId="0" borderId="0" xfId="0" applyNumberFormat="1" applyFont="1"/>
    <xf numFmtId="43" fontId="6" fillId="3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4" fontId="4" fillId="2" borderId="1" xfId="0" applyNumberFormat="1" applyFont="1" applyFill="1" applyBorder="1"/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1" xfId="1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Alignment="1">
      <alignment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" fontId="4" fillId="2" borderId="0" xfId="0" applyNumberFormat="1" applyFont="1" applyFill="1"/>
    <xf numFmtId="3" fontId="11" fillId="0" borderId="0" xfId="0" applyNumberFormat="1" applyFont="1"/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4</xdr:row>
      <xdr:rowOff>188935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O44"/>
  <sheetViews>
    <sheetView showGridLines="0" tabSelected="1" zoomScaleNormal="100" workbookViewId="0">
      <pane ySplit="9" topLeftCell="A10" activePane="bottomLeft" state="frozen"/>
      <selection pane="bottomLeft"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22.5703125" style="1" customWidth="1"/>
    <col min="3" max="3" width="19" style="1" bestFit="1" customWidth="1"/>
    <col min="4" max="5" width="17.42578125" style="1" customWidth="1"/>
    <col min="6" max="7" width="18.85546875" style="1" customWidth="1"/>
    <col min="8" max="10" width="17.140625" style="1" customWidth="1"/>
    <col min="11" max="11" width="17.140625" style="15" customWidth="1"/>
    <col min="12" max="12" width="52.140625" style="1" customWidth="1"/>
    <col min="13" max="13" width="13.85546875" style="1" bestFit="1" customWidth="1"/>
    <col min="14" max="14" width="19.28515625" style="1" bestFit="1" customWidth="1"/>
    <col min="15" max="15" width="13.85546875" style="1" bestFit="1" customWidth="1"/>
    <col min="16" max="16384" width="11.42578125" style="1"/>
  </cols>
  <sheetData>
    <row r="1" spans="1:15" ht="24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18"/>
      <c r="L1" s="15"/>
    </row>
    <row r="2" spans="1:15" ht="15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15.75" customHeight="1" x14ac:dyDescent="0.2">
      <c r="C3" s="2"/>
      <c r="D3" s="2"/>
      <c r="E3" s="2"/>
      <c r="F3" s="2"/>
      <c r="G3" s="2"/>
      <c r="H3" s="2"/>
      <c r="I3" s="2"/>
      <c r="J3" s="2"/>
      <c r="K3" s="17"/>
      <c r="L3" s="2"/>
    </row>
    <row r="4" spans="1:15" s="9" customFormat="1" ht="27" customHeight="1" x14ac:dyDescent="0.2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5" ht="15" customHeight="1" x14ac:dyDescent="0.2">
      <c r="A5" s="6"/>
      <c r="C5" s="2"/>
      <c r="D5" s="2"/>
      <c r="E5" s="2"/>
      <c r="F5" s="2"/>
      <c r="G5" s="2"/>
      <c r="H5" s="2"/>
      <c r="I5" s="2"/>
      <c r="J5" s="2"/>
      <c r="K5" s="17"/>
      <c r="L5" s="2"/>
    </row>
    <row r="6" spans="1:15" s="14" customFormat="1" ht="15" customHeight="1" x14ac:dyDescent="0.2">
      <c r="A6" s="6" t="s">
        <v>70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</row>
    <row r="7" spans="1:15" s="14" customFormat="1" ht="9.7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</row>
    <row r="8" spans="1:15" s="9" customFormat="1" ht="21.75" customHeight="1" x14ac:dyDescent="0.2">
      <c r="A8" s="51" t="s">
        <v>2</v>
      </c>
      <c r="B8" s="53" t="s">
        <v>3</v>
      </c>
      <c r="C8" s="54" t="s">
        <v>4</v>
      </c>
      <c r="D8" s="54"/>
      <c r="E8" s="54"/>
      <c r="F8" s="55" t="s">
        <v>5</v>
      </c>
      <c r="G8" s="56"/>
      <c r="H8" s="56"/>
      <c r="I8" s="56"/>
      <c r="J8" s="56"/>
      <c r="K8" s="57"/>
      <c r="L8" s="51" t="s">
        <v>1</v>
      </c>
    </row>
    <row r="9" spans="1:15" s="9" customFormat="1" ht="46.5" customHeight="1" x14ac:dyDescent="0.2">
      <c r="A9" s="52"/>
      <c r="B9" s="5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31" t="s">
        <v>76</v>
      </c>
      <c r="J9" s="31" t="s">
        <v>77</v>
      </c>
      <c r="K9" s="20" t="s">
        <v>12</v>
      </c>
      <c r="L9" s="52"/>
    </row>
    <row r="10" spans="1:15" s="15" customFormat="1" ht="11.25" x14ac:dyDescent="0.2">
      <c r="A10" s="27" t="s">
        <v>14</v>
      </c>
      <c r="B10" s="28" t="s">
        <v>44</v>
      </c>
      <c r="C10" s="29">
        <v>53589246558</v>
      </c>
      <c r="D10" s="29">
        <v>1096576578</v>
      </c>
      <c r="E10" s="30">
        <v>52492669980</v>
      </c>
      <c r="F10" s="30">
        <v>52482940985</v>
      </c>
      <c r="G10" s="30">
        <v>0</v>
      </c>
      <c r="H10" s="30">
        <v>42725421466</v>
      </c>
      <c r="I10" s="30"/>
      <c r="J10" s="30"/>
      <c r="K10" s="30">
        <v>9757519519</v>
      </c>
      <c r="L10" s="24"/>
    </row>
    <row r="11" spans="1:15" s="15" customFormat="1" ht="11.25" x14ac:dyDescent="0.2">
      <c r="A11" s="27" t="s">
        <v>15</v>
      </c>
      <c r="B11" s="28" t="s">
        <v>45</v>
      </c>
      <c r="C11" s="29">
        <v>39104526832</v>
      </c>
      <c r="D11" s="29">
        <v>467225453</v>
      </c>
      <c r="E11" s="30">
        <v>38637301379</v>
      </c>
      <c r="F11" s="30">
        <v>38343900672</v>
      </c>
      <c r="G11" s="30">
        <v>153147346</v>
      </c>
      <c r="H11" s="30">
        <v>31289033982</v>
      </c>
      <c r="I11" s="30"/>
      <c r="J11" s="30"/>
      <c r="K11" s="30">
        <v>6901719344</v>
      </c>
      <c r="L11" s="24"/>
    </row>
    <row r="12" spans="1:15" s="15" customFormat="1" ht="11.25" x14ac:dyDescent="0.2">
      <c r="A12" s="27" t="s">
        <v>16</v>
      </c>
      <c r="B12" s="28" t="s">
        <v>46</v>
      </c>
      <c r="C12" s="29">
        <v>198331817641</v>
      </c>
      <c r="D12" s="29">
        <v>4827448111</v>
      </c>
      <c r="E12" s="30">
        <v>193504369530</v>
      </c>
      <c r="F12" s="30">
        <v>193391724679</v>
      </c>
      <c r="G12" s="30">
        <v>131889492</v>
      </c>
      <c r="H12" s="30">
        <v>159006922945</v>
      </c>
      <c r="I12" s="30"/>
      <c r="J12" s="30"/>
      <c r="K12" s="30">
        <v>34252912242</v>
      </c>
      <c r="L12" s="25"/>
    </row>
    <row r="13" spans="1:15" s="15" customFormat="1" ht="11.25" x14ac:dyDescent="0.2">
      <c r="A13" s="27" t="s">
        <v>17</v>
      </c>
      <c r="B13" s="28" t="s">
        <v>47</v>
      </c>
      <c r="C13" s="29">
        <v>22353417615</v>
      </c>
      <c r="D13" s="29">
        <v>682363957</v>
      </c>
      <c r="E13" s="30">
        <v>21671053658</v>
      </c>
      <c r="F13" s="30">
        <v>21537327329</v>
      </c>
      <c r="G13" s="30">
        <v>0</v>
      </c>
      <c r="H13" s="30">
        <v>14908676250</v>
      </c>
      <c r="I13" s="30"/>
      <c r="J13" s="30"/>
      <c r="K13" s="30">
        <v>6628651079</v>
      </c>
      <c r="L13" s="24"/>
    </row>
    <row r="14" spans="1:15" s="15" customFormat="1" ht="11.25" x14ac:dyDescent="0.2">
      <c r="A14" s="27" t="s">
        <v>18</v>
      </c>
      <c r="B14" s="28" t="s">
        <v>48</v>
      </c>
      <c r="C14" s="29">
        <v>24411427285</v>
      </c>
      <c r="D14" s="29">
        <v>874366700</v>
      </c>
      <c r="E14" s="30">
        <v>23537060585</v>
      </c>
      <c r="F14" s="30">
        <v>23537060177</v>
      </c>
      <c r="G14" s="30">
        <v>0</v>
      </c>
      <c r="H14" s="30">
        <v>20778586070</v>
      </c>
      <c r="I14" s="30"/>
      <c r="J14" s="30"/>
      <c r="K14" s="30">
        <v>2758474107</v>
      </c>
      <c r="L14" s="22"/>
    </row>
    <row r="15" spans="1:15" s="15" customFormat="1" ht="146.25" x14ac:dyDescent="0.2">
      <c r="A15" s="40" t="s">
        <v>19</v>
      </c>
      <c r="B15" s="41" t="s">
        <v>49</v>
      </c>
      <c r="C15" s="42">
        <v>46312896066</v>
      </c>
      <c r="D15" s="42">
        <v>5642799336</v>
      </c>
      <c r="E15" s="43">
        <v>40670096730</v>
      </c>
      <c r="F15" s="43">
        <v>40658885013</v>
      </c>
      <c r="G15" s="43">
        <v>0</v>
      </c>
      <c r="H15" s="43">
        <v>0</v>
      </c>
      <c r="I15" s="43">
        <v>34109306582</v>
      </c>
      <c r="J15" s="39">
        <v>46100</v>
      </c>
      <c r="K15" s="44">
        <f>40658885013-I15</f>
        <v>6549578431</v>
      </c>
      <c r="L15" s="22" t="s">
        <v>82</v>
      </c>
      <c r="N15" s="45"/>
      <c r="O15" s="45"/>
    </row>
    <row r="16" spans="1:15" s="15" customFormat="1" ht="22.5" x14ac:dyDescent="0.2">
      <c r="A16" s="27" t="s">
        <v>20</v>
      </c>
      <c r="B16" s="28" t="s">
        <v>50</v>
      </c>
      <c r="C16" s="29">
        <v>41136329583</v>
      </c>
      <c r="D16" s="29">
        <v>799165190</v>
      </c>
      <c r="E16" s="30">
        <v>40337164393</v>
      </c>
      <c r="F16" s="30">
        <v>40337164393</v>
      </c>
      <c r="G16" s="30">
        <v>7384255</v>
      </c>
      <c r="H16" s="30">
        <v>17603846715</v>
      </c>
      <c r="I16" s="30"/>
      <c r="J16" s="30"/>
      <c r="K16" s="30">
        <v>22725933423</v>
      </c>
      <c r="L16" s="22" t="s">
        <v>71</v>
      </c>
    </row>
    <row r="17" spans="1:12" s="15" customFormat="1" ht="11.25" x14ac:dyDescent="0.2">
      <c r="A17" s="27" t="s">
        <v>21</v>
      </c>
      <c r="B17" s="28" t="s">
        <v>51</v>
      </c>
      <c r="C17" s="29">
        <v>46485311097</v>
      </c>
      <c r="D17" s="29">
        <v>982945164</v>
      </c>
      <c r="E17" s="30">
        <v>45502365933</v>
      </c>
      <c r="F17" s="30">
        <v>45483306302</v>
      </c>
      <c r="G17" s="30">
        <v>2545970</v>
      </c>
      <c r="H17" s="30">
        <v>28832676811</v>
      </c>
      <c r="I17" s="30"/>
      <c r="J17" s="30"/>
      <c r="K17" s="30">
        <v>16648083521</v>
      </c>
      <c r="L17" s="24"/>
    </row>
    <row r="18" spans="1:12" s="15" customFormat="1" ht="11.25" x14ac:dyDescent="0.2">
      <c r="A18" s="27" t="s">
        <v>22</v>
      </c>
      <c r="B18" s="28" t="s">
        <v>52</v>
      </c>
      <c r="C18" s="29">
        <v>66520935591</v>
      </c>
      <c r="D18" s="29">
        <v>1084512901</v>
      </c>
      <c r="E18" s="30">
        <v>65436422690</v>
      </c>
      <c r="F18" s="30">
        <v>65433307483</v>
      </c>
      <c r="G18" s="30">
        <v>3476935</v>
      </c>
      <c r="H18" s="30">
        <v>37073609362</v>
      </c>
      <c r="I18" s="30"/>
      <c r="J18" s="30"/>
      <c r="K18" s="30">
        <v>28356221186</v>
      </c>
      <c r="L18" s="24"/>
    </row>
    <row r="19" spans="1:12" s="15" customFormat="1" ht="11.25" x14ac:dyDescent="0.2">
      <c r="A19" s="27" t="s">
        <v>23</v>
      </c>
      <c r="B19" s="28" t="s">
        <v>53</v>
      </c>
      <c r="C19" s="29">
        <v>17292195171</v>
      </c>
      <c r="D19" s="29">
        <v>427517796</v>
      </c>
      <c r="E19" s="30">
        <v>16864677375</v>
      </c>
      <c r="F19" s="30">
        <v>16864677375</v>
      </c>
      <c r="G19" s="30">
        <v>394394</v>
      </c>
      <c r="H19" s="30">
        <v>15972780455</v>
      </c>
      <c r="I19" s="30"/>
      <c r="J19" s="30"/>
      <c r="K19" s="30">
        <v>891502526</v>
      </c>
      <c r="L19" s="23"/>
    </row>
    <row r="20" spans="1:12" s="15" customFormat="1" ht="11.25" x14ac:dyDescent="0.2">
      <c r="A20" s="27" t="s">
        <v>24</v>
      </c>
      <c r="B20" s="28" t="s">
        <v>54</v>
      </c>
      <c r="C20" s="29">
        <v>1102787718</v>
      </c>
      <c r="D20" s="29">
        <v>19405090</v>
      </c>
      <c r="E20" s="30">
        <v>1083382628</v>
      </c>
      <c r="F20" s="30">
        <v>1083382628</v>
      </c>
      <c r="G20" s="30">
        <v>0</v>
      </c>
      <c r="H20" s="30">
        <v>293462223</v>
      </c>
      <c r="I20" s="30"/>
      <c r="J20" s="30"/>
      <c r="K20" s="30">
        <v>789920405</v>
      </c>
      <c r="L20" s="24"/>
    </row>
    <row r="21" spans="1:12" s="15" customFormat="1" ht="11.25" x14ac:dyDescent="0.2">
      <c r="A21" s="27" t="s">
        <v>25</v>
      </c>
      <c r="B21" s="28" t="s">
        <v>55</v>
      </c>
      <c r="C21" s="29">
        <v>261064902192</v>
      </c>
      <c r="D21" s="29">
        <v>9343932285</v>
      </c>
      <c r="E21" s="30">
        <v>251720969907</v>
      </c>
      <c r="F21" s="30">
        <v>251654140232</v>
      </c>
      <c r="G21" s="30">
        <v>0</v>
      </c>
      <c r="H21" s="30">
        <v>191210016476</v>
      </c>
      <c r="I21" s="30"/>
      <c r="J21" s="30"/>
      <c r="K21" s="30">
        <v>60444123756</v>
      </c>
      <c r="L21" s="24"/>
    </row>
    <row r="22" spans="1:12" s="15" customFormat="1" ht="11.25" x14ac:dyDescent="0.2">
      <c r="A22" s="27" t="s">
        <v>26</v>
      </c>
      <c r="B22" s="28" t="s">
        <v>56</v>
      </c>
      <c r="C22" s="29">
        <v>242591701521</v>
      </c>
      <c r="D22" s="29">
        <v>7810509395</v>
      </c>
      <c r="E22" s="30">
        <v>234781192126</v>
      </c>
      <c r="F22" s="30">
        <v>234691225201</v>
      </c>
      <c r="G22" s="30">
        <v>290872113</v>
      </c>
      <c r="H22" s="30">
        <v>189114151872</v>
      </c>
      <c r="I22" s="30"/>
      <c r="J22" s="30"/>
      <c r="K22" s="30">
        <v>45286201216</v>
      </c>
      <c r="L22" s="24"/>
    </row>
    <row r="23" spans="1:12" s="15" customFormat="1" ht="11.25" x14ac:dyDescent="0.2">
      <c r="A23" s="27" t="s">
        <v>27</v>
      </c>
      <c r="B23" s="28" t="s">
        <v>57</v>
      </c>
      <c r="C23" s="29">
        <v>44581603669</v>
      </c>
      <c r="D23" s="29">
        <v>1788372907</v>
      </c>
      <c r="E23" s="30">
        <v>42793230762</v>
      </c>
      <c r="F23" s="30">
        <v>42792324302</v>
      </c>
      <c r="G23" s="30">
        <v>1968348</v>
      </c>
      <c r="H23" s="30">
        <v>10573883848</v>
      </c>
      <c r="I23" s="30"/>
      <c r="J23" s="30"/>
      <c r="K23" s="30">
        <v>32216472106</v>
      </c>
      <c r="L23" s="24"/>
    </row>
    <row r="24" spans="1:12" s="15" customFormat="1" ht="11.25" x14ac:dyDescent="0.2">
      <c r="A24" s="27" t="s">
        <v>28</v>
      </c>
      <c r="B24" s="28" t="s">
        <v>58</v>
      </c>
      <c r="C24" s="29">
        <v>147414733886</v>
      </c>
      <c r="D24" s="29">
        <v>7688172557</v>
      </c>
      <c r="E24" s="30">
        <v>139726561329</v>
      </c>
      <c r="F24" s="30">
        <v>139705765601</v>
      </c>
      <c r="G24" s="30">
        <v>2440445435</v>
      </c>
      <c r="H24" s="30">
        <v>87005616209</v>
      </c>
      <c r="I24" s="30"/>
      <c r="J24" s="30"/>
      <c r="K24" s="30">
        <v>50259703957</v>
      </c>
      <c r="L24" s="24"/>
    </row>
    <row r="25" spans="1:12" s="15" customFormat="1" ht="11.25" x14ac:dyDescent="0.2">
      <c r="A25" s="27" t="s">
        <v>29</v>
      </c>
      <c r="B25" s="28" t="s">
        <v>59</v>
      </c>
      <c r="C25" s="29">
        <v>12833852558</v>
      </c>
      <c r="D25" s="29">
        <v>493114533</v>
      </c>
      <c r="E25" s="30">
        <v>12340738025</v>
      </c>
      <c r="F25" s="30">
        <v>12327853182</v>
      </c>
      <c r="G25" s="30">
        <v>144089</v>
      </c>
      <c r="H25" s="30">
        <v>8249025423</v>
      </c>
      <c r="I25" s="30"/>
      <c r="J25" s="30"/>
      <c r="K25" s="30">
        <v>4078683670</v>
      </c>
      <c r="L25" s="24"/>
    </row>
    <row r="26" spans="1:12" s="15" customFormat="1" ht="11.25" x14ac:dyDescent="0.2">
      <c r="A26" s="27" t="s">
        <v>30</v>
      </c>
      <c r="B26" s="28" t="s">
        <v>60</v>
      </c>
      <c r="C26" s="29">
        <v>145828272838</v>
      </c>
      <c r="D26" s="29">
        <v>6048308311</v>
      </c>
      <c r="E26" s="30">
        <v>139779964527</v>
      </c>
      <c r="F26" s="30">
        <v>139764718908</v>
      </c>
      <c r="G26" s="30">
        <v>173272142</v>
      </c>
      <c r="H26" s="30">
        <v>115016113602</v>
      </c>
      <c r="I26" s="30"/>
      <c r="J26" s="30"/>
      <c r="K26" s="30">
        <v>24575333164</v>
      </c>
      <c r="L26" s="24"/>
    </row>
    <row r="27" spans="1:12" s="15" customFormat="1" ht="11.25" x14ac:dyDescent="0.2">
      <c r="A27" s="27" t="s">
        <v>31</v>
      </c>
      <c r="B27" s="28" t="s">
        <v>61</v>
      </c>
      <c r="C27" s="29">
        <v>30249349673</v>
      </c>
      <c r="D27" s="29">
        <v>2616353905</v>
      </c>
      <c r="E27" s="30">
        <v>27632995768</v>
      </c>
      <c r="F27" s="30">
        <v>27617935308</v>
      </c>
      <c r="G27" s="30">
        <v>0</v>
      </c>
      <c r="H27" s="30">
        <v>26961874574</v>
      </c>
      <c r="I27" s="30"/>
      <c r="J27" s="30"/>
      <c r="K27" s="30">
        <v>656060734</v>
      </c>
      <c r="L27" s="24"/>
    </row>
    <row r="28" spans="1:12" s="15" customFormat="1" ht="11.25" x14ac:dyDescent="0.2">
      <c r="A28" s="27" t="s">
        <v>32</v>
      </c>
      <c r="B28" s="28" t="s">
        <v>62</v>
      </c>
      <c r="C28" s="29">
        <v>201093448363</v>
      </c>
      <c r="D28" s="29">
        <v>3140723440</v>
      </c>
      <c r="E28" s="30">
        <v>197952724923</v>
      </c>
      <c r="F28" s="30">
        <v>197950073427</v>
      </c>
      <c r="G28" s="30">
        <v>799657580</v>
      </c>
      <c r="H28" s="30">
        <v>149893701908</v>
      </c>
      <c r="I28" s="30"/>
      <c r="J28" s="30"/>
      <c r="K28" s="30">
        <v>47256713939</v>
      </c>
      <c r="L28" s="25"/>
    </row>
    <row r="29" spans="1:12" s="15" customFormat="1" ht="11.25" x14ac:dyDescent="0.2">
      <c r="A29" s="27" t="s">
        <v>33</v>
      </c>
      <c r="B29" s="28" t="s">
        <v>63</v>
      </c>
      <c r="C29" s="29">
        <v>242388348689</v>
      </c>
      <c r="D29" s="29">
        <v>13154708343</v>
      </c>
      <c r="E29" s="30">
        <v>229233640346</v>
      </c>
      <c r="F29" s="30">
        <v>229153378606</v>
      </c>
      <c r="G29" s="29">
        <v>689538699</v>
      </c>
      <c r="H29" s="30">
        <v>198639209985</v>
      </c>
      <c r="I29" s="30"/>
      <c r="J29" s="30"/>
      <c r="K29" s="29">
        <v>29824629922</v>
      </c>
      <c r="L29" s="26"/>
    </row>
    <row r="30" spans="1:12" s="15" customFormat="1" ht="11.25" x14ac:dyDescent="0.2">
      <c r="A30" s="27" t="s">
        <v>34</v>
      </c>
      <c r="B30" s="28" t="s">
        <v>64</v>
      </c>
      <c r="C30" s="29">
        <v>276944188773</v>
      </c>
      <c r="D30" s="29">
        <v>16414257337</v>
      </c>
      <c r="E30" s="30">
        <v>260529931436</v>
      </c>
      <c r="F30" s="30">
        <v>260524608826</v>
      </c>
      <c r="G30" s="30">
        <v>72622604</v>
      </c>
      <c r="H30" s="30">
        <v>244806795520</v>
      </c>
      <c r="I30" s="30"/>
      <c r="J30" s="30"/>
      <c r="K30" s="30">
        <v>15645190702</v>
      </c>
      <c r="L30" s="26"/>
    </row>
    <row r="31" spans="1:12" s="15" customFormat="1" ht="11.25" x14ac:dyDescent="0.2">
      <c r="A31" s="27" t="s">
        <v>35</v>
      </c>
      <c r="B31" s="28" t="s">
        <v>63</v>
      </c>
      <c r="C31" s="29">
        <v>872586962769</v>
      </c>
      <c r="D31" s="29">
        <v>18963189268</v>
      </c>
      <c r="E31" s="30">
        <v>853623773501</v>
      </c>
      <c r="F31" s="30">
        <v>853313644823</v>
      </c>
      <c r="G31" s="30">
        <v>892100930</v>
      </c>
      <c r="H31" s="30">
        <v>727934931490</v>
      </c>
      <c r="I31" s="30"/>
      <c r="J31" s="30"/>
      <c r="K31" s="30">
        <v>124486612403</v>
      </c>
      <c r="L31" s="26"/>
    </row>
    <row r="32" spans="1:12" s="15" customFormat="1" ht="22.5" x14ac:dyDescent="0.2">
      <c r="A32" s="27" t="s">
        <v>36</v>
      </c>
      <c r="B32" s="28" t="s">
        <v>65</v>
      </c>
      <c r="C32" s="29">
        <v>7186021229</v>
      </c>
      <c r="D32" s="29">
        <v>470216546</v>
      </c>
      <c r="E32" s="30">
        <v>6715804683</v>
      </c>
      <c r="F32" s="30">
        <v>6702500967</v>
      </c>
      <c r="G32" s="30">
        <v>0</v>
      </c>
      <c r="H32" s="30">
        <v>5135153558</v>
      </c>
      <c r="I32" s="30"/>
      <c r="J32" s="30"/>
      <c r="K32" s="30">
        <v>1567347409</v>
      </c>
      <c r="L32" s="22" t="s">
        <v>72</v>
      </c>
    </row>
    <row r="33" spans="1:15" s="15" customFormat="1" ht="11.25" x14ac:dyDescent="0.2">
      <c r="A33" s="27" t="s">
        <v>37</v>
      </c>
      <c r="B33" s="28" t="s">
        <v>66</v>
      </c>
      <c r="C33" s="29">
        <v>3685557394</v>
      </c>
      <c r="D33" s="29">
        <v>125112140</v>
      </c>
      <c r="E33" s="30">
        <v>3560445254</v>
      </c>
      <c r="F33" s="30">
        <v>3560445254</v>
      </c>
      <c r="G33" s="30">
        <v>1588946</v>
      </c>
      <c r="H33" s="30">
        <v>28024333</v>
      </c>
      <c r="I33" s="30"/>
      <c r="J33" s="30"/>
      <c r="K33" s="30">
        <v>3530831975</v>
      </c>
      <c r="L33" s="22"/>
    </row>
    <row r="34" spans="1:15" s="15" customFormat="1" ht="22.5" x14ac:dyDescent="0.2">
      <c r="A34" s="27" t="s">
        <v>38</v>
      </c>
      <c r="B34" s="28" t="s">
        <v>67</v>
      </c>
      <c r="C34" s="29">
        <v>5653833571</v>
      </c>
      <c r="D34" s="29">
        <v>402201509</v>
      </c>
      <c r="E34" s="30">
        <v>5251632062</v>
      </c>
      <c r="F34" s="30">
        <v>5249617205</v>
      </c>
      <c r="G34" s="30">
        <v>611358</v>
      </c>
      <c r="H34" s="30">
        <v>1359819569</v>
      </c>
      <c r="I34" s="30"/>
      <c r="J34" s="30"/>
      <c r="K34" s="30">
        <v>3889186278</v>
      </c>
      <c r="L34" s="22" t="s">
        <v>73</v>
      </c>
    </row>
    <row r="35" spans="1:15" s="15" customFormat="1" ht="11.25" x14ac:dyDescent="0.2">
      <c r="A35" s="27" t="s">
        <v>39</v>
      </c>
      <c r="B35" s="28" t="s">
        <v>66</v>
      </c>
      <c r="C35" s="29">
        <v>92617595</v>
      </c>
      <c r="D35" s="29">
        <v>820186</v>
      </c>
      <c r="E35" s="30">
        <v>91797409</v>
      </c>
      <c r="F35" s="30">
        <v>91797409</v>
      </c>
      <c r="G35" s="30">
        <v>0</v>
      </c>
      <c r="H35" s="30">
        <v>3525066</v>
      </c>
      <c r="I35" s="30"/>
      <c r="J35" s="30"/>
      <c r="K35" s="30">
        <v>88272343</v>
      </c>
      <c r="L35" s="22"/>
    </row>
    <row r="36" spans="1:15" s="15" customFormat="1" ht="22.5" x14ac:dyDescent="0.2">
      <c r="A36" s="27" t="s">
        <v>40</v>
      </c>
      <c r="B36" s="28" t="s">
        <v>65</v>
      </c>
      <c r="C36" s="29">
        <v>504281534663</v>
      </c>
      <c r="D36" s="29">
        <v>9239278792</v>
      </c>
      <c r="E36" s="30">
        <v>495042255871</v>
      </c>
      <c r="F36" s="30">
        <v>494700125719</v>
      </c>
      <c r="G36" s="30">
        <v>304040586</v>
      </c>
      <c r="H36" s="30">
        <v>395980088709</v>
      </c>
      <c r="I36" s="30"/>
      <c r="J36" s="30"/>
      <c r="K36" s="30">
        <v>98415996424</v>
      </c>
      <c r="L36" s="22" t="s">
        <v>74</v>
      </c>
    </row>
    <row r="37" spans="1:15" s="16" customFormat="1" ht="157.5" x14ac:dyDescent="0.2">
      <c r="A37" s="33" t="s">
        <v>41</v>
      </c>
      <c r="B37" s="34" t="s">
        <v>68</v>
      </c>
      <c r="C37" s="35">
        <v>238076189791</v>
      </c>
      <c r="D37" s="35">
        <v>4343272291</v>
      </c>
      <c r="E37" s="36">
        <v>233732917500</v>
      </c>
      <c r="F37" s="36">
        <v>233679603391</v>
      </c>
      <c r="G37" s="36">
        <v>0</v>
      </c>
      <c r="H37" s="36">
        <v>0</v>
      </c>
      <c r="I37" s="36">
        <f>194167962286+8124124470</f>
        <v>202292086756</v>
      </c>
      <c r="J37" s="32" t="s">
        <v>79</v>
      </c>
      <c r="K37" s="37">
        <f>233679603391-I37</f>
        <v>31387516635</v>
      </c>
      <c r="L37" s="22" t="s">
        <v>81</v>
      </c>
      <c r="M37" s="38"/>
      <c r="N37" s="46"/>
      <c r="O37" s="38"/>
    </row>
    <row r="38" spans="1:15" s="16" customFormat="1" ht="90" x14ac:dyDescent="0.25">
      <c r="A38" s="40" t="s">
        <v>42</v>
      </c>
      <c r="B38" s="41" t="s">
        <v>69</v>
      </c>
      <c r="C38" s="42">
        <v>271958053934</v>
      </c>
      <c r="D38" s="42">
        <v>5591252478</v>
      </c>
      <c r="E38" s="43">
        <v>266366801456</v>
      </c>
      <c r="F38" s="43">
        <v>266271196490</v>
      </c>
      <c r="G38" s="43">
        <v>210281186</v>
      </c>
      <c r="H38" s="43">
        <v>0</v>
      </c>
      <c r="I38" s="43">
        <f>225108544742+15524544409</f>
        <v>240633089151</v>
      </c>
      <c r="J38" s="32" t="s">
        <v>78</v>
      </c>
      <c r="K38" s="44">
        <f>266060915304-I38</f>
        <v>25427826153</v>
      </c>
      <c r="L38" s="22" t="s">
        <v>80</v>
      </c>
      <c r="M38" s="38"/>
    </row>
    <row r="39" spans="1:15" s="16" customFormat="1" ht="22.5" x14ac:dyDescent="0.2">
      <c r="A39" s="27" t="s">
        <v>43</v>
      </c>
      <c r="B39" s="28" t="s">
        <v>67</v>
      </c>
      <c r="C39" s="29">
        <v>391632696722</v>
      </c>
      <c r="D39" s="29">
        <v>7385998207</v>
      </c>
      <c r="E39" s="30">
        <v>384246698515</v>
      </c>
      <c r="F39" s="30">
        <v>384098237921</v>
      </c>
      <c r="G39" s="30">
        <v>11844926</v>
      </c>
      <c r="H39" s="30">
        <v>270052828191</v>
      </c>
      <c r="I39" s="30"/>
      <c r="J39" s="30"/>
      <c r="K39" s="30">
        <v>114033564804</v>
      </c>
      <c r="L39" s="22" t="s">
        <v>75</v>
      </c>
    </row>
    <row r="40" spans="1:15" s="15" customFormat="1" ht="14.25" customHeight="1" x14ac:dyDescent="0.2">
      <c r="A40" s="47" t="s">
        <v>0</v>
      </c>
      <c r="B40" s="48"/>
      <c r="C40" s="7">
        <f>SUM(C10:C39)</f>
        <v>4456784760987</v>
      </c>
      <c r="D40" s="7">
        <f t="shared" ref="D40:K40" si="0">SUM(D10:D39)</f>
        <v>131924120706</v>
      </c>
      <c r="E40" s="7">
        <f t="shared" si="0"/>
        <v>4324860640281</v>
      </c>
      <c r="F40" s="7">
        <f t="shared" si="0"/>
        <v>4323002869808</v>
      </c>
      <c r="G40" s="7">
        <f>SUM(G10:G39)</f>
        <v>6187827334</v>
      </c>
      <c r="H40" s="7">
        <f t="shared" si="0"/>
        <v>2990449776612</v>
      </c>
      <c r="I40" s="7">
        <f t="shared" si="0"/>
        <v>477034482489</v>
      </c>
      <c r="J40" s="7">
        <f t="shared" si="0"/>
        <v>46100</v>
      </c>
      <c r="K40" s="7">
        <f t="shared" si="0"/>
        <v>849330783373</v>
      </c>
      <c r="L40" s="21"/>
    </row>
    <row r="41" spans="1:15" ht="15" customHeight="1" x14ac:dyDescent="0.2">
      <c r="C41" s="5"/>
      <c r="D41" s="5"/>
      <c r="E41" s="5"/>
      <c r="F41" s="5"/>
      <c r="G41" s="5"/>
      <c r="H41" s="5"/>
      <c r="I41" s="5"/>
      <c r="J41" s="5"/>
      <c r="K41" s="1"/>
      <c r="L41" s="5"/>
    </row>
    <row r="42" spans="1:15" ht="15" customHeight="1" x14ac:dyDescent="0.2">
      <c r="K42" s="1"/>
      <c r="L42" s="19"/>
    </row>
    <row r="43" spans="1:15" ht="45" customHeight="1" x14ac:dyDescent="0.2">
      <c r="K43" s="1"/>
    </row>
    <row r="44" spans="1:15" ht="15" customHeight="1" x14ac:dyDescent="0.2">
      <c r="L44" s="5"/>
    </row>
  </sheetData>
  <mergeCells count="8">
    <mergeCell ref="A40:B40"/>
    <mergeCell ref="A2:L2"/>
    <mergeCell ref="A4:L4"/>
    <mergeCell ref="A8:A9"/>
    <mergeCell ref="B8:B9"/>
    <mergeCell ref="C8:E8"/>
    <mergeCell ref="L8:L9"/>
    <mergeCell ref="F8:K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3</szdw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2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9BA20-AA30-4A55-8908-6E3122149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2026-05-22T14:47:27Z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