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ww.adres.gov.co/nuestra-entidad/informacion-financiera/unidad-gestion-general-ugg/Ejecucin presupuestal/"/>
    </mc:Choice>
  </mc:AlternateContent>
  <xr:revisionPtr revIDLastSave="20" documentId="13_ncr:1_{958F9259-A080-4F37-8707-F614E7617F14}" xr6:coauthVersionLast="47" xr6:coauthVersionMax="47" xr10:uidLastSave="{5484D4DB-0767-4625-842B-1577AC07935A}"/>
  <bookViews>
    <workbookView xWindow="-120" yWindow="-120" windowWidth="20730" windowHeight="11040" firstSheet="1" activeTab="1" xr2:uid="{00000000-000D-0000-FFFF-FFFF00000000}"/>
  </bookViews>
  <sheets>
    <sheet name="INGRESOS A DICIEMBRE 2024" sheetId="3" r:id="rId1"/>
    <sheet name="EJEC PPT A DICIEMBRE 2024 TOTA" sheetId="4" r:id="rId2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4" l="1"/>
  <c r="J15" i="4"/>
  <c r="J16" i="4"/>
  <c r="J17" i="4"/>
  <c r="O17" i="4" s="1"/>
  <c r="J18" i="4"/>
  <c r="J19" i="4"/>
  <c r="P132" i="4"/>
  <c r="O132" i="4"/>
  <c r="L131" i="4"/>
  <c r="K131" i="4"/>
  <c r="J131" i="4"/>
  <c r="L130" i="4"/>
  <c r="K130" i="4"/>
  <c r="P130" i="4" s="1"/>
  <c r="J130" i="4"/>
  <c r="O130" i="4" s="1"/>
  <c r="I129" i="4"/>
  <c r="H129" i="4"/>
  <c r="G129" i="4"/>
  <c r="F129" i="4"/>
  <c r="F125" i="4" s="1"/>
  <c r="E129" i="4"/>
  <c r="E125" i="4" s="1"/>
  <c r="D129" i="4"/>
  <c r="C129" i="4"/>
  <c r="O128" i="4"/>
  <c r="O127" i="4" s="1"/>
  <c r="O126" i="4" s="1"/>
  <c r="L128" i="4"/>
  <c r="L127" i="4" s="1"/>
  <c r="L126" i="4" s="1"/>
  <c r="K128" i="4"/>
  <c r="P128" i="4" s="1"/>
  <c r="P127" i="4" s="1"/>
  <c r="P126" i="4" s="1"/>
  <c r="J128" i="4"/>
  <c r="K127" i="4"/>
  <c r="K126" i="4" s="1"/>
  <c r="J127" i="4"/>
  <c r="I127" i="4"/>
  <c r="H127" i="4"/>
  <c r="G127" i="4"/>
  <c r="G126" i="4" s="1"/>
  <c r="F127" i="4"/>
  <c r="F126" i="4" s="1"/>
  <c r="E127" i="4"/>
  <c r="E126" i="4" s="1"/>
  <c r="D127" i="4"/>
  <c r="D126" i="4" s="1"/>
  <c r="C127" i="4"/>
  <c r="J126" i="4"/>
  <c r="I126" i="4"/>
  <c r="I125" i="4" s="1"/>
  <c r="H126" i="4"/>
  <c r="H125" i="4" s="1"/>
  <c r="C126" i="4"/>
  <c r="L124" i="4"/>
  <c r="L123" i="4" s="1"/>
  <c r="L122" i="4" s="1"/>
  <c r="K124" i="4"/>
  <c r="M124" i="4" s="1"/>
  <c r="J124" i="4"/>
  <c r="O124" i="4" s="1"/>
  <c r="O123" i="4" s="1"/>
  <c r="O122" i="4" s="1"/>
  <c r="I123" i="4"/>
  <c r="I122" i="4" s="1"/>
  <c r="H123" i="4"/>
  <c r="H122" i="4" s="1"/>
  <c r="G123" i="4"/>
  <c r="G122" i="4" s="1"/>
  <c r="F123" i="4"/>
  <c r="F122" i="4" s="1"/>
  <c r="E123" i="4"/>
  <c r="E122" i="4" s="1"/>
  <c r="D123" i="4"/>
  <c r="D122" i="4" s="1"/>
  <c r="C123" i="4"/>
  <c r="C122" i="4" s="1"/>
  <c r="L121" i="4"/>
  <c r="K121" i="4"/>
  <c r="P121" i="4" s="1"/>
  <c r="J121" i="4"/>
  <c r="O121" i="4" s="1"/>
  <c r="P120" i="4"/>
  <c r="P119" i="4" s="1"/>
  <c r="O120" i="4"/>
  <c r="O119" i="4" s="1"/>
  <c r="L120" i="4"/>
  <c r="L119" i="4" s="1"/>
  <c r="K120" i="4"/>
  <c r="K119" i="4" s="1"/>
  <c r="J120" i="4"/>
  <c r="J119" i="4" s="1"/>
  <c r="I120" i="4"/>
  <c r="I119" i="4" s="1"/>
  <c r="H120" i="4"/>
  <c r="H119" i="4" s="1"/>
  <c r="G120" i="4"/>
  <c r="F120" i="4"/>
  <c r="E120" i="4"/>
  <c r="D120" i="4"/>
  <c r="C120" i="4"/>
  <c r="G119" i="4"/>
  <c r="F119" i="4"/>
  <c r="E119" i="4"/>
  <c r="E113" i="4" s="1"/>
  <c r="D119" i="4"/>
  <c r="D113" i="4" s="1"/>
  <c r="C119" i="4"/>
  <c r="O118" i="4"/>
  <c r="O117" i="4" s="1"/>
  <c r="L118" i="4"/>
  <c r="K118" i="4"/>
  <c r="J118" i="4"/>
  <c r="K117" i="4"/>
  <c r="J117" i="4"/>
  <c r="I117" i="4"/>
  <c r="H117" i="4"/>
  <c r="G117" i="4"/>
  <c r="F117" i="4"/>
  <c r="E117" i="4"/>
  <c r="D117" i="4"/>
  <c r="C117" i="4"/>
  <c r="L116" i="4"/>
  <c r="L115" i="4" s="1"/>
  <c r="L114" i="4" s="1"/>
  <c r="K116" i="4"/>
  <c r="K115" i="4" s="1"/>
  <c r="K114" i="4" s="1"/>
  <c r="J116" i="4"/>
  <c r="J115" i="4" s="1"/>
  <c r="J114" i="4" s="1"/>
  <c r="I115" i="4"/>
  <c r="I114" i="4" s="1"/>
  <c r="I113" i="4" s="1"/>
  <c r="H115" i="4"/>
  <c r="G115" i="4"/>
  <c r="F115" i="4"/>
  <c r="E115" i="4"/>
  <c r="E114" i="4" s="1"/>
  <c r="D115" i="4"/>
  <c r="D114" i="4" s="1"/>
  <c r="C115" i="4"/>
  <c r="C114" i="4" s="1"/>
  <c r="C113" i="4" s="1"/>
  <c r="H114" i="4"/>
  <c r="G114" i="4"/>
  <c r="F114" i="4"/>
  <c r="L112" i="4"/>
  <c r="N112" i="4" s="1"/>
  <c r="K112" i="4"/>
  <c r="P112" i="4" s="1"/>
  <c r="J112" i="4"/>
  <c r="O112" i="4" s="1"/>
  <c r="L111" i="4"/>
  <c r="K111" i="4"/>
  <c r="J111" i="4"/>
  <c r="I110" i="4"/>
  <c r="H110" i="4"/>
  <c r="G110" i="4"/>
  <c r="F110" i="4"/>
  <c r="E110" i="4"/>
  <c r="D110" i="4"/>
  <c r="C110" i="4"/>
  <c r="L109" i="4"/>
  <c r="L108" i="4" s="1"/>
  <c r="K109" i="4"/>
  <c r="M109" i="4" s="1"/>
  <c r="J109" i="4"/>
  <c r="J108" i="4" s="1"/>
  <c r="I108" i="4"/>
  <c r="H108" i="4"/>
  <c r="G108" i="4"/>
  <c r="F108" i="4"/>
  <c r="E108" i="4"/>
  <c r="D108" i="4"/>
  <c r="C108" i="4"/>
  <c r="N108" i="4" s="1"/>
  <c r="L107" i="4"/>
  <c r="L106" i="4" s="1"/>
  <c r="K107" i="4"/>
  <c r="K106" i="4" s="1"/>
  <c r="J107" i="4"/>
  <c r="O107" i="4" s="1"/>
  <c r="O106" i="4" s="1"/>
  <c r="I106" i="4"/>
  <c r="H106" i="4"/>
  <c r="G106" i="4"/>
  <c r="F106" i="4"/>
  <c r="E106" i="4"/>
  <c r="D106" i="4"/>
  <c r="C106" i="4"/>
  <c r="L105" i="4"/>
  <c r="N105" i="4" s="1"/>
  <c r="K105" i="4"/>
  <c r="M105" i="4" s="1"/>
  <c r="J105" i="4"/>
  <c r="O105" i="4" s="1"/>
  <c r="L104" i="4"/>
  <c r="N104" i="4" s="1"/>
  <c r="K104" i="4"/>
  <c r="M104" i="4" s="1"/>
  <c r="J104" i="4"/>
  <c r="O104" i="4" s="1"/>
  <c r="L103" i="4"/>
  <c r="N103" i="4" s="1"/>
  <c r="K103" i="4"/>
  <c r="M103" i="4" s="1"/>
  <c r="J103" i="4"/>
  <c r="O103" i="4" s="1"/>
  <c r="L102" i="4"/>
  <c r="K102" i="4"/>
  <c r="K101" i="4" s="1"/>
  <c r="M101" i="4" s="1"/>
  <c r="J102" i="4"/>
  <c r="I101" i="4"/>
  <c r="H101" i="4"/>
  <c r="G101" i="4"/>
  <c r="F101" i="4"/>
  <c r="E101" i="4"/>
  <c r="D101" i="4"/>
  <c r="C101" i="4"/>
  <c r="L100" i="4"/>
  <c r="K100" i="4"/>
  <c r="J100" i="4"/>
  <c r="L99" i="4"/>
  <c r="N99" i="4" s="1"/>
  <c r="K99" i="4"/>
  <c r="M99" i="4" s="1"/>
  <c r="J99" i="4"/>
  <c r="O99" i="4" s="1"/>
  <c r="L98" i="4"/>
  <c r="N98" i="4" s="1"/>
  <c r="K98" i="4"/>
  <c r="J98" i="4"/>
  <c r="O98" i="4" s="1"/>
  <c r="I97" i="4"/>
  <c r="H97" i="4"/>
  <c r="G97" i="4"/>
  <c r="F97" i="4"/>
  <c r="E97" i="4"/>
  <c r="D97" i="4"/>
  <c r="C97" i="4"/>
  <c r="L96" i="4"/>
  <c r="N96" i="4" s="1"/>
  <c r="K96" i="4"/>
  <c r="J96" i="4"/>
  <c r="O96" i="4" s="1"/>
  <c r="L95" i="4"/>
  <c r="K95" i="4"/>
  <c r="P95" i="4" s="1"/>
  <c r="J95" i="4"/>
  <c r="O95" i="4" s="1"/>
  <c r="L94" i="4"/>
  <c r="L93" i="4" s="1"/>
  <c r="K94" i="4"/>
  <c r="J94" i="4"/>
  <c r="O94" i="4" s="1"/>
  <c r="O93" i="4" s="1"/>
  <c r="K93" i="4"/>
  <c r="J93" i="4"/>
  <c r="I93" i="4"/>
  <c r="H93" i="4"/>
  <c r="G93" i="4"/>
  <c r="F93" i="4"/>
  <c r="E93" i="4"/>
  <c r="D93" i="4"/>
  <c r="C93" i="4"/>
  <c r="L92" i="4"/>
  <c r="K92" i="4"/>
  <c r="J92" i="4"/>
  <c r="O92" i="4" s="1"/>
  <c r="L91" i="4"/>
  <c r="N91" i="4" s="1"/>
  <c r="K91" i="4"/>
  <c r="M91" i="4" s="1"/>
  <c r="J91" i="4"/>
  <c r="J90" i="4" s="1"/>
  <c r="I90" i="4"/>
  <c r="H90" i="4"/>
  <c r="G90" i="4"/>
  <c r="F90" i="4"/>
  <c r="E90" i="4"/>
  <c r="D90" i="4"/>
  <c r="C90" i="4"/>
  <c r="L88" i="4"/>
  <c r="K88" i="4"/>
  <c r="J88" i="4"/>
  <c r="O88" i="4" s="1"/>
  <c r="O87" i="4" s="1"/>
  <c r="J87" i="4"/>
  <c r="I87" i="4"/>
  <c r="H87" i="4"/>
  <c r="G87" i="4"/>
  <c r="F87" i="4"/>
  <c r="E87" i="4"/>
  <c r="D87" i="4"/>
  <c r="C87" i="4"/>
  <c r="L86" i="4"/>
  <c r="N86" i="4" s="1"/>
  <c r="K86" i="4"/>
  <c r="P86" i="4" s="1"/>
  <c r="P85" i="4" s="1"/>
  <c r="J86" i="4"/>
  <c r="O86" i="4" s="1"/>
  <c r="O85" i="4" s="1"/>
  <c r="L85" i="4"/>
  <c r="K85" i="4"/>
  <c r="J85" i="4"/>
  <c r="I85" i="4"/>
  <c r="H85" i="4"/>
  <c r="G85" i="4"/>
  <c r="F85" i="4"/>
  <c r="E85" i="4"/>
  <c r="D85" i="4"/>
  <c r="C85" i="4"/>
  <c r="L84" i="4"/>
  <c r="N84" i="4" s="1"/>
  <c r="K84" i="4"/>
  <c r="M84" i="4" s="1"/>
  <c r="J84" i="4"/>
  <c r="O84" i="4" s="1"/>
  <c r="O83" i="4" s="1"/>
  <c r="O82" i="4" s="1"/>
  <c r="O80" i="4" s="1"/>
  <c r="K83" i="4"/>
  <c r="I83" i="4"/>
  <c r="I82" i="4" s="1"/>
  <c r="I80" i="4" s="1"/>
  <c r="H83" i="4"/>
  <c r="G83" i="4"/>
  <c r="G82" i="4" s="1"/>
  <c r="G80" i="4" s="1"/>
  <c r="F83" i="4"/>
  <c r="F82" i="4" s="1"/>
  <c r="F80" i="4" s="1"/>
  <c r="E83" i="4"/>
  <c r="E82" i="4" s="1"/>
  <c r="E80" i="4" s="1"/>
  <c r="D83" i="4"/>
  <c r="D82" i="4" s="1"/>
  <c r="D80" i="4" s="1"/>
  <c r="C83" i="4"/>
  <c r="C82" i="4" s="1"/>
  <c r="C80" i="4" s="1"/>
  <c r="H82" i="4"/>
  <c r="H80" i="4" s="1"/>
  <c r="L81" i="4"/>
  <c r="K81" i="4"/>
  <c r="J81" i="4"/>
  <c r="O81" i="4" s="1"/>
  <c r="L78" i="4"/>
  <c r="N78" i="4" s="1"/>
  <c r="K78" i="4"/>
  <c r="M78" i="4" s="1"/>
  <c r="J78" i="4"/>
  <c r="O78" i="4" s="1"/>
  <c r="L77" i="4"/>
  <c r="K77" i="4"/>
  <c r="M77" i="4" s="1"/>
  <c r="J77" i="4"/>
  <c r="O77" i="4" s="1"/>
  <c r="O76" i="4" s="1"/>
  <c r="I76" i="4"/>
  <c r="H76" i="4"/>
  <c r="G76" i="4"/>
  <c r="F76" i="4"/>
  <c r="E76" i="4"/>
  <c r="D76" i="4"/>
  <c r="C76" i="4"/>
  <c r="L75" i="4"/>
  <c r="L74" i="4" s="1"/>
  <c r="K75" i="4"/>
  <c r="K74" i="4" s="1"/>
  <c r="J75" i="4"/>
  <c r="J74" i="4" s="1"/>
  <c r="I74" i="4"/>
  <c r="H74" i="4"/>
  <c r="G74" i="4"/>
  <c r="F74" i="4"/>
  <c r="E74" i="4"/>
  <c r="D74" i="4"/>
  <c r="C74" i="4"/>
  <c r="L73" i="4"/>
  <c r="L72" i="4" s="1"/>
  <c r="K73" i="4"/>
  <c r="K72" i="4" s="1"/>
  <c r="J73" i="4"/>
  <c r="J72" i="4" s="1"/>
  <c r="I72" i="4"/>
  <c r="H72" i="4"/>
  <c r="G72" i="4"/>
  <c r="F72" i="4"/>
  <c r="E72" i="4"/>
  <c r="D72" i="4"/>
  <c r="C72" i="4"/>
  <c r="L71" i="4"/>
  <c r="L70" i="4" s="1"/>
  <c r="K71" i="4"/>
  <c r="M71" i="4" s="1"/>
  <c r="J71" i="4"/>
  <c r="J70" i="4" s="1"/>
  <c r="K70" i="4"/>
  <c r="I70" i="4"/>
  <c r="H70" i="4"/>
  <c r="G70" i="4"/>
  <c r="F70" i="4"/>
  <c r="E70" i="4"/>
  <c r="D70" i="4"/>
  <c r="C70" i="4"/>
  <c r="L69" i="4"/>
  <c r="N69" i="4" s="1"/>
  <c r="K69" i="4"/>
  <c r="P69" i="4" s="1"/>
  <c r="J69" i="4"/>
  <c r="O69" i="4" s="1"/>
  <c r="L68" i="4"/>
  <c r="K68" i="4"/>
  <c r="M68" i="4" s="1"/>
  <c r="J68" i="4"/>
  <c r="I67" i="4"/>
  <c r="H67" i="4"/>
  <c r="G67" i="4"/>
  <c r="F67" i="4"/>
  <c r="E67" i="4"/>
  <c r="D67" i="4"/>
  <c r="C67" i="4"/>
  <c r="L64" i="4"/>
  <c r="L63" i="4" s="1"/>
  <c r="K64" i="4"/>
  <c r="K63" i="4" s="1"/>
  <c r="J64" i="4"/>
  <c r="J63" i="4" s="1"/>
  <c r="I63" i="4"/>
  <c r="H63" i="4"/>
  <c r="G63" i="4"/>
  <c r="F63" i="4"/>
  <c r="E63" i="4"/>
  <c r="D63" i="4"/>
  <c r="C63" i="4"/>
  <c r="P62" i="4"/>
  <c r="P61" i="4" s="1"/>
  <c r="O62" i="4"/>
  <c r="O61" i="4" s="1"/>
  <c r="L62" i="4"/>
  <c r="K62" i="4"/>
  <c r="J62" i="4"/>
  <c r="J61" i="4" s="1"/>
  <c r="L61" i="4"/>
  <c r="K61" i="4"/>
  <c r="I61" i="4"/>
  <c r="H61" i="4"/>
  <c r="G61" i="4"/>
  <c r="F61" i="4"/>
  <c r="E61" i="4"/>
  <c r="D61" i="4"/>
  <c r="C61" i="4"/>
  <c r="L60" i="4"/>
  <c r="K60" i="4"/>
  <c r="P60" i="4" s="1"/>
  <c r="J60" i="4"/>
  <c r="O60" i="4" s="1"/>
  <c r="O59" i="4"/>
  <c r="O58" i="4" s="1"/>
  <c r="L59" i="4"/>
  <c r="L58" i="4" s="1"/>
  <c r="K59" i="4"/>
  <c r="J59" i="4"/>
  <c r="I58" i="4"/>
  <c r="H58" i="4"/>
  <c r="G58" i="4"/>
  <c r="F58" i="4"/>
  <c r="E58" i="4"/>
  <c r="D58" i="4"/>
  <c r="C58" i="4"/>
  <c r="L57" i="4"/>
  <c r="L56" i="4" s="1"/>
  <c r="K57" i="4"/>
  <c r="J57" i="4"/>
  <c r="I56" i="4"/>
  <c r="H56" i="4"/>
  <c r="G56" i="4"/>
  <c r="F56" i="4"/>
  <c r="E56" i="4"/>
  <c r="D56" i="4"/>
  <c r="C56" i="4"/>
  <c r="N54" i="4"/>
  <c r="M54" i="4"/>
  <c r="P51" i="4"/>
  <c r="O51" i="4"/>
  <c r="L51" i="4"/>
  <c r="K51" i="4"/>
  <c r="J51" i="4"/>
  <c r="I51" i="4"/>
  <c r="H51" i="4"/>
  <c r="G51" i="4"/>
  <c r="F51" i="4"/>
  <c r="E51" i="4"/>
  <c r="D51" i="4"/>
  <c r="C51" i="4"/>
  <c r="L50" i="4"/>
  <c r="N50" i="4" s="1"/>
  <c r="K50" i="4"/>
  <c r="P50" i="4" s="1"/>
  <c r="J50" i="4"/>
  <c r="O50" i="4" s="1"/>
  <c r="O49" i="4" s="1"/>
  <c r="P49" i="4"/>
  <c r="I49" i="4"/>
  <c r="H49" i="4"/>
  <c r="G49" i="4"/>
  <c r="F49" i="4"/>
  <c r="F48" i="4" s="1"/>
  <c r="E49" i="4"/>
  <c r="E48" i="4" s="1"/>
  <c r="D49" i="4"/>
  <c r="C49" i="4"/>
  <c r="O47" i="4"/>
  <c r="O46" i="4" s="1"/>
  <c r="L47" i="4"/>
  <c r="L46" i="4" s="1"/>
  <c r="K47" i="4"/>
  <c r="K46" i="4" s="1"/>
  <c r="K45" i="4" s="1"/>
  <c r="J47" i="4"/>
  <c r="J46" i="4"/>
  <c r="I46" i="4"/>
  <c r="H46" i="4"/>
  <c r="H45" i="4" s="1"/>
  <c r="G46" i="4"/>
  <c r="G45" i="4" s="1"/>
  <c r="F46" i="4"/>
  <c r="F45" i="4" s="1"/>
  <c r="E46" i="4"/>
  <c r="E45" i="4" s="1"/>
  <c r="D46" i="4"/>
  <c r="D45" i="4" s="1"/>
  <c r="C46" i="4"/>
  <c r="O45" i="4"/>
  <c r="L45" i="4"/>
  <c r="J45" i="4"/>
  <c r="I45" i="4"/>
  <c r="C45" i="4"/>
  <c r="O42" i="4"/>
  <c r="L42" i="4"/>
  <c r="P42" i="4" s="1"/>
  <c r="P41" i="4"/>
  <c r="O41" i="4"/>
  <c r="L41" i="4"/>
  <c r="K41" i="4"/>
  <c r="K40" i="4" s="1"/>
  <c r="J41" i="4"/>
  <c r="I41" i="4"/>
  <c r="H41" i="4"/>
  <c r="G41" i="4"/>
  <c r="F41" i="4"/>
  <c r="E41" i="4"/>
  <c r="D41" i="4"/>
  <c r="C41" i="4"/>
  <c r="C40" i="4" s="1"/>
  <c r="C39" i="4" s="1"/>
  <c r="P40" i="4"/>
  <c r="P39" i="4" s="1"/>
  <c r="P38" i="4" s="1"/>
  <c r="P37" i="4" s="1"/>
  <c r="O40" i="4"/>
  <c r="O39" i="4" s="1"/>
  <c r="O38" i="4" s="1"/>
  <c r="O37" i="4" s="1"/>
  <c r="L40" i="4"/>
  <c r="L39" i="4" s="1"/>
  <c r="L38" i="4" s="1"/>
  <c r="L37" i="4" s="1"/>
  <c r="J40" i="4"/>
  <c r="I40" i="4"/>
  <c r="H40" i="4"/>
  <c r="H39" i="4" s="1"/>
  <c r="G40" i="4"/>
  <c r="G39" i="4" s="1"/>
  <c r="F40" i="4"/>
  <c r="F39" i="4" s="1"/>
  <c r="F38" i="4" s="1"/>
  <c r="F37" i="4" s="1"/>
  <c r="E40" i="4"/>
  <c r="E39" i="4" s="1"/>
  <c r="E38" i="4" s="1"/>
  <c r="E37" i="4" s="1"/>
  <c r="D40" i="4"/>
  <c r="D39" i="4" s="1"/>
  <c r="D38" i="4" s="1"/>
  <c r="D37" i="4" s="1"/>
  <c r="K39" i="4"/>
  <c r="K38" i="4" s="1"/>
  <c r="J39" i="4"/>
  <c r="J38" i="4" s="1"/>
  <c r="I39" i="4"/>
  <c r="I38" i="4"/>
  <c r="I37" i="4" s="1"/>
  <c r="H38" i="4"/>
  <c r="H37" i="4" s="1"/>
  <c r="G38" i="4"/>
  <c r="G37" i="4" s="1"/>
  <c r="C38" i="4"/>
  <c r="C37" i="4" s="1"/>
  <c r="K37" i="4"/>
  <c r="J37" i="4"/>
  <c r="L35" i="4"/>
  <c r="N35" i="4" s="1"/>
  <c r="K35" i="4"/>
  <c r="J35" i="4"/>
  <c r="O35" i="4" s="1"/>
  <c r="L34" i="4"/>
  <c r="K34" i="4"/>
  <c r="M34" i="4" s="1"/>
  <c r="J34" i="4"/>
  <c r="O34" i="4" s="1"/>
  <c r="L33" i="4"/>
  <c r="N33" i="4" s="1"/>
  <c r="K33" i="4"/>
  <c r="M33" i="4" s="1"/>
  <c r="J33" i="4"/>
  <c r="O33" i="4" s="1"/>
  <c r="L32" i="4"/>
  <c r="N32" i="4" s="1"/>
  <c r="K32" i="4"/>
  <c r="J32" i="4"/>
  <c r="O32" i="4" s="1"/>
  <c r="L31" i="4"/>
  <c r="N31" i="4" s="1"/>
  <c r="K31" i="4"/>
  <c r="M31" i="4" s="1"/>
  <c r="J31" i="4"/>
  <c r="O31" i="4" s="1"/>
  <c r="L30" i="4"/>
  <c r="N30" i="4" s="1"/>
  <c r="K30" i="4"/>
  <c r="P30" i="4" s="1"/>
  <c r="J30" i="4"/>
  <c r="O30" i="4" s="1"/>
  <c r="L29" i="4"/>
  <c r="I29" i="4"/>
  <c r="I28" i="4" s="1"/>
  <c r="H29" i="4"/>
  <c r="H28" i="4" s="1"/>
  <c r="G29" i="4"/>
  <c r="G28" i="4" s="1"/>
  <c r="F29" i="4"/>
  <c r="F28" i="4" s="1"/>
  <c r="E29" i="4"/>
  <c r="E28" i="4" s="1"/>
  <c r="D29" i="4"/>
  <c r="D28" i="4" s="1"/>
  <c r="C29" i="4"/>
  <c r="C28" i="4" s="1"/>
  <c r="L27" i="4"/>
  <c r="K27" i="4"/>
  <c r="M27" i="4" s="1"/>
  <c r="J27" i="4"/>
  <c r="O27" i="4" s="1"/>
  <c r="L26" i="4"/>
  <c r="N26" i="4" s="1"/>
  <c r="K26" i="4"/>
  <c r="J26" i="4"/>
  <c r="O26" i="4" s="1"/>
  <c r="L25" i="4"/>
  <c r="N25" i="4" s="1"/>
  <c r="K25" i="4"/>
  <c r="M25" i="4" s="1"/>
  <c r="J25" i="4"/>
  <c r="O25" i="4" s="1"/>
  <c r="L24" i="4"/>
  <c r="N24" i="4" s="1"/>
  <c r="K24" i="4"/>
  <c r="J24" i="4"/>
  <c r="O24" i="4" s="1"/>
  <c r="L23" i="4"/>
  <c r="N23" i="4" s="1"/>
  <c r="K23" i="4"/>
  <c r="P23" i="4" s="1"/>
  <c r="J23" i="4"/>
  <c r="O23" i="4" s="1"/>
  <c r="L22" i="4"/>
  <c r="K22" i="4"/>
  <c r="M22" i="4" s="1"/>
  <c r="J22" i="4"/>
  <c r="O22" i="4" s="1"/>
  <c r="L21" i="4"/>
  <c r="N21" i="4" s="1"/>
  <c r="K21" i="4"/>
  <c r="J21" i="4"/>
  <c r="O21" i="4" s="1"/>
  <c r="I20" i="4"/>
  <c r="H20" i="4"/>
  <c r="G20" i="4"/>
  <c r="F20" i="4"/>
  <c r="E20" i="4"/>
  <c r="D20" i="4"/>
  <c r="C20" i="4"/>
  <c r="L19" i="4"/>
  <c r="N19" i="4" s="1"/>
  <c r="K19" i="4"/>
  <c r="P19" i="4" s="1"/>
  <c r="O19" i="4"/>
  <c r="L18" i="4"/>
  <c r="N18" i="4" s="1"/>
  <c r="K18" i="4"/>
  <c r="P18" i="4" s="1"/>
  <c r="O18" i="4"/>
  <c r="L17" i="4"/>
  <c r="K17" i="4"/>
  <c r="M17" i="4" s="1"/>
  <c r="L16" i="4"/>
  <c r="N16" i="4" s="1"/>
  <c r="K16" i="4"/>
  <c r="M16" i="4" s="1"/>
  <c r="O16" i="4"/>
  <c r="L15" i="4"/>
  <c r="N15" i="4" s="1"/>
  <c r="K15" i="4"/>
  <c r="O15" i="4"/>
  <c r="L14" i="4"/>
  <c r="N14" i="4" s="1"/>
  <c r="K14" i="4"/>
  <c r="M14" i="4" s="1"/>
  <c r="O14" i="4"/>
  <c r="I13" i="4"/>
  <c r="I12" i="4" s="1"/>
  <c r="H13" i="4"/>
  <c r="H12" i="4" s="1"/>
  <c r="G13" i="4"/>
  <c r="G12" i="4" s="1"/>
  <c r="F13" i="4"/>
  <c r="F12" i="4" s="1"/>
  <c r="E13" i="4"/>
  <c r="E12" i="4" s="1"/>
  <c r="D13" i="4"/>
  <c r="C13" i="4"/>
  <c r="D12" i="4"/>
  <c r="C12" i="4"/>
  <c r="L83" i="4" l="1"/>
  <c r="J83" i="4"/>
  <c r="J82" i="4" s="1"/>
  <c r="M70" i="4"/>
  <c r="N63" i="4"/>
  <c r="P21" i="4"/>
  <c r="E11" i="4"/>
  <c r="E10" i="4" s="1"/>
  <c r="F11" i="4"/>
  <c r="F10" i="4" s="1"/>
  <c r="P15" i="4"/>
  <c r="C125" i="4"/>
  <c r="G125" i="4"/>
  <c r="J129" i="4"/>
  <c r="J125" i="4" s="1"/>
  <c r="K129" i="4"/>
  <c r="L129" i="4"/>
  <c r="L125" i="4" s="1"/>
  <c r="K125" i="4"/>
  <c r="F113" i="4"/>
  <c r="G113" i="4"/>
  <c r="H113" i="4"/>
  <c r="M112" i="4"/>
  <c r="N106" i="4"/>
  <c r="J106" i="4"/>
  <c r="J89" i="4" s="1"/>
  <c r="P105" i="4"/>
  <c r="J101" i="4"/>
  <c r="P99" i="4"/>
  <c r="P94" i="4"/>
  <c r="L90" i="4"/>
  <c r="N90" i="4" s="1"/>
  <c r="H79" i="4"/>
  <c r="C79" i="4"/>
  <c r="M85" i="4"/>
  <c r="F79" i="4"/>
  <c r="N85" i="4"/>
  <c r="D79" i="4"/>
  <c r="N70" i="4"/>
  <c r="D55" i="4"/>
  <c r="D44" i="4" s="1"/>
  <c r="N56" i="4"/>
  <c r="M51" i="4"/>
  <c r="C48" i="4"/>
  <c r="N51" i="4"/>
  <c r="D48" i="4"/>
  <c r="G48" i="4"/>
  <c r="J49" i="4"/>
  <c r="J48" i="4" s="1"/>
  <c r="K49" i="4"/>
  <c r="K48" i="4" s="1"/>
  <c r="M48" i="4" s="1"/>
  <c r="L49" i="4"/>
  <c r="L48" i="4" s="1"/>
  <c r="N48" i="4" s="1"/>
  <c r="P32" i="4"/>
  <c r="P34" i="4"/>
  <c r="J29" i="4"/>
  <c r="J28" i="4" s="1"/>
  <c r="K29" i="4"/>
  <c r="P35" i="4"/>
  <c r="K20" i="4"/>
  <c r="M20" i="4" s="1"/>
  <c r="L13" i="4"/>
  <c r="P124" i="4"/>
  <c r="P123" i="4" s="1"/>
  <c r="P122" i="4" s="1"/>
  <c r="N124" i="4"/>
  <c r="J123" i="4"/>
  <c r="J122" i="4" s="1"/>
  <c r="J113" i="4" s="1"/>
  <c r="K123" i="4"/>
  <c r="K122" i="4" s="1"/>
  <c r="K113" i="4" s="1"/>
  <c r="D89" i="4"/>
  <c r="P107" i="4"/>
  <c r="P106" i="4" s="1"/>
  <c r="E89" i="4"/>
  <c r="N107" i="4"/>
  <c r="F89" i="4"/>
  <c r="L101" i="4"/>
  <c r="N101" i="4" s="1"/>
  <c r="G89" i="4"/>
  <c r="P102" i="4"/>
  <c r="M93" i="4"/>
  <c r="N93" i="4"/>
  <c r="P91" i="4"/>
  <c r="C89" i="4"/>
  <c r="M86" i="4"/>
  <c r="I79" i="4"/>
  <c r="O79" i="4"/>
  <c r="G79" i="4"/>
  <c r="P75" i="4"/>
  <c r="P74" i="4" s="1"/>
  <c r="O75" i="4"/>
  <c r="O74" i="4" s="1"/>
  <c r="O73" i="4"/>
  <c r="O72" i="4" s="1"/>
  <c r="P73" i="4"/>
  <c r="P72" i="4" s="1"/>
  <c r="N73" i="4"/>
  <c r="O71" i="4"/>
  <c r="O70" i="4" s="1"/>
  <c r="I66" i="4"/>
  <c r="G66" i="4"/>
  <c r="F66" i="4"/>
  <c r="H66" i="4"/>
  <c r="G55" i="4"/>
  <c r="G44" i="4" s="1"/>
  <c r="H55" i="4"/>
  <c r="I55" i="4"/>
  <c r="L55" i="4"/>
  <c r="N34" i="4"/>
  <c r="P31" i="4"/>
  <c r="O29" i="4"/>
  <c r="P22" i="4"/>
  <c r="M23" i="4"/>
  <c r="O20" i="4"/>
  <c r="N22" i="4"/>
  <c r="J20" i="4"/>
  <c r="N17" i="4"/>
  <c r="P17" i="4"/>
  <c r="P14" i="4"/>
  <c r="J13" i="4"/>
  <c r="J12" i="4" s="1"/>
  <c r="J11" i="4" s="1"/>
  <c r="J10" i="4" s="1"/>
  <c r="K13" i="4"/>
  <c r="K12" i="4" s="1"/>
  <c r="M12" i="4" s="1"/>
  <c r="P16" i="4"/>
  <c r="P13" i="4" s="1"/>
  <c r="P12" i="4" s="1"/>
  <c r="O28" i="4"/>
  <c r="J56" i="4"/>
  <c r="J55" i="4" s="1"/>
  <c r="O57" i="4"/>
  <c r="O56" i="4" s="1"/>
  <c r="N68" i="4"/>
  <c r="L67" i="4"/>
  <c r="N71" i="4"/>
  <c r="P26" i="4"/>
  <c r="M26" i="4"/>
  <c r="M29" i="4"/>
  <c r="K28" i="4"/>
  <c r="M28" i="4" s="1"/>
  <c r="P71" i="4"/>
  <c r="P70" i="4" s="1"/>
  <c r="P100" i="4"/>
  <c r="K97" i="4"/>
  <c r="M97" i="4" s="1"/>
  <c r="M100" i="4"/>
  <c r="L117" i="4"/>
  <c r="P118" i="4"/>
  <c r="P117" i="4" s="1"/>
  <c r="N13" i="4"/>
  <c r="L12" i="4"/>
  <c r="H48" i="4"/>
  <c r="N88" i="4"/>
  <c r="L87" i="4"/>
  <c r="N87" i="4" s="1"/>
  <c r="I48" i="4"/>
  <c r="N27" i="4"/>
  <c r="L20" i="4"/>
  <c r="N20" i="4" s="1"/>
  <c r="O111" i="4"/>
  <c r="O110" i="4" s="1"/>
  <c r="J110" i="4"/>
  <c r="D125" i="4"/>
  <c r="C11" i="4"/>
  <c r="C10" i="4" s="1"/>
  <c r="M35" i="4"/>
  <c r="L110" i="4"/>
  <c r="N110" i="4" s="1"/>
  <c r="N111" i="4"/>
  <c r="I89" i="4"/>
  <c r="O68" i="4"/>
  <c r="O67" i="4" s="1"/>
  <c r="J67" i="4"/>
  <c r="P68" i="4"/>
  <c r="P67" i="4" s="1"/>
  <c r="K67" i="4"/>
  <c r="L76" i="4"/>
  <c r="N76" i="4" s="1"/>
  <c r="N77" i="4"/>
  <c r="P77" i="4"/>
  <c r="O97" i="4"/>
  <c r="K56" i="4"/>
  <c r="P57" i="4"/>
  <c r="P56" i="4" s="1"/>
  <c r="M57" i="4"/>
  <c r="O100" i="4"/>
  <c r="J97" i="4"/>
  <c r="L28" i="4"/>
  <c r="N28" i="4" s="1"/>
  <c r="N29" i="4"/>
  <c r="M88" i="4"/>
  <c r="K87" i="4"/>
  <c r="M87" i="4" s="1"/>
  <c r="L97" i="4"/>
  <c r="N97" i="4" s="1"/>
  <c r="N100" i="4"/>
  <c r="M69" i="4"/>
  <c r="P88" i="4"/>
  <c r="P87" i="4" s="1"/>
  <c r="P111" i="4"/>
  <c r="P110" i="4" s="1"/>
  <c r="K110" i="4"/>
  <c r="M110" i="4" s="1"/>
  <c r="M111" i="4"/>
  <c r="H89" i="4"/>
  <c r="L113" i="4"/>
  <c r="D11" i="4"/>
  <c r="D10" i="4" s="1"/>
  <c r="P59" i="4"/>
  <c r="P58" i="4" s="1"/>
  <c r="P24" i="4"/>
  <c r="M24" i="4"/>
  <c r="M32" i="4"/>
  <c r="O102" i="4"/>
  <c r="O101" i="4" s="1"/>
  <c r="K82" i="4"/>
  <c r="M82" i="4" s="1"/>
  <c r="M83" i="4"/>
  <c r="L82" i="4"/>
  <c r="N82" i="4" s="1"/>
  <c r="N83" i="4"/>
  <c r="D66" i="4"/>
  <c r="M94" i="4"/>
  <c r="P103" i="4"/>
  <c r="N94" i="4"/>
  <c r="M63" i="4"/>
  <c r="M15" i="4"/>
  <c r="M21" i="4"/>
  <c r="P47" i="4"/>
  <c r="P46" i="4" s="1"/>
  <c r="P45" i="4" s="1"/>
  <c r="E66" i="4"/>
  <c r="O116" i="4"/>
  <c r="O115" i="4" s="1"/>
  <c r="O114" i="4" s="1"/>
  <c r="O113" i="4" s="1"/>
  <c r="P33" i="4"/>
  <c r="C55" i="4"/>
  <c r="P84" i="4"/>
  <c r="P83" i="4" s="1"/>
  <c r="P82" i="4" s="1"/>
  <c r="P131" i="4"/>
  <c r="P129" i="4" s="1"/>
  <c r="P125" i="4" s="1"/>
  <c r="O64" i="4"/>
  <c r="O63" i="4" s="1"/>
  <c r="M72" i="4"/>
  <c r="P25" i="4"/>
  <c r="J80" i="4"/>
  <c r="J79" i="4" s="1"/>
  <c r="O13" i="4"/>
  <c r="O12" i="4" s="1"/>
  <c r="C66" i="4"/>
  <c r="M18" i="4"/>
  <c r="P81" i="4"/>
  <c r="O91" i="4"/>
  <c r="O90" i="4" s="1"/>
  <c r="O48" i="4"/>
  <c r="M64" i="4"/>
  <c r="K90" i="4"/>
  <c r="P92" i="4"/>
  <c r="P116" i="4"/>
  <c r="P115" i="4" s="1"/>
  <c r="P114" i="4" s="1"/>
  <c r="O131" i="4"/>
  <c r="O129" i="4" s="1"/>
  <c r="O125" i="4" s="1"/>
  <c r="M19" i="4"/>
  <c r="M30" i="4"/>
  <c r="N64" i="4"/>
  <c r="E55" i="4"/>
  <c r="E44" i="4" s="1"/>
  <c r="J58" i="4"/>
  <c r="P64" i="4"/>
  <c r="P63" i="4" s="1"/>
  <c r="N72" i="4"/>
  <c r="F55" i="4"/>
  <c r="F44" i="4" s="1"/>
  <c r="K58" i="4"/>
  <c r="M73" i="4"/>
  <c r="E79" i="4"/>
  <c r="N57" i="4"/>
  <c r="G11" i="4"/>
  <c r="G10" i="4" s="1"/>
  <c r="N74" i="4"/>
  <c r="P104" i="4"/>
  <c r="M106" i="4"/>
  <c r="P48" i="4"/>
  <c r="M98" i="4"/>
  <c r="P98" i="4"/>
  <c r="P109" i="4"/>
  <c r="P108" i="4" s="1"/>
  <c r="K108" i="4"/>
  <c r="M108" i="4" s="1"/>
  <c r="M74" i="4"/>
  <c r="H11" i="4"/>
  <c r="H10" i="4" s="1"/>
  <c r="M50" i="4"/>
  <c r="M75" i="4"/>
  <c r="N109" i="4"/>
  <c r="I11" i="4"/>
  <c r="I10" i="4" s="1"/>
  <c r="P27" i="4"/>
  <c r="N75" i="4"/>
  <c r="P78" i="4"/>
  <c r="M107" i="4"/>
  <c r="O109" i="4"/>
  <c r="O108" i="4" s="1"/>
  <c r="J76" i="4"/>
  <c r="P96" i="4"/>
  <c r="P93" i="4" s="1"/>
  <c r="M96" i="4"/>
  <c r="K76" i="4"/>
  <c r="M76" i="4" s="1"/>
  <c r="I65" i="4" l="1"/>
  <c r="N55" i="4"/>
  <c r="N49" i="4"/>
  <c r="M49" i="4"/>
  <c r="P29" i="4"/>
  <c r="P113" i="4"/>
  <c r="E65" i="4"/>
  <c r="E43" i="4" s="1"/>
  <c r="E36" i="4" s="1"/>
  <c r="E9" i="4" s="1"/>
  <c r="E133" i="4" s="1"/>
  <c r="P90" i="4"/>
  <c r="D65" i="4"/>
  <c r="D43" i="4" s="1"/>
  <c r="D36" i="4" s="1"/>
  <c r="D9" i="4" s="1"/>
  <c r="D133" i="4" s="1"/>
  <c r="P76" i="4"/>
  <c r="H65" i="4"/>
  <c r="I44" i="4"/>
  <c r="J44" i="4"/>
  <c r="H44" i="4"/>
  <c r="P28" i="4"/>
  <c r="M13" i="4"/>
  <c r="F65" i="4"/>
  <c r="F43" i="4" s="1"/>
  <c r="F36" i="4" s="1"/>
  <c r="F9" i="4" s="1"/>
  <c r="F133" i="4" s="1"/>
  <c r="G65" i="4"/>
  <c r="G43" i="4" s="1"/>
  <c r="G36" i="4" s="1"/>
  <c r="G9" i="4" s="1"/>
  <c r="G133" i="4" s="1"/>
  <c r="C65" i="4"/>
  <c r="P101" i="4"/>
  <c r="P97" i="4"/>
  <c r="J66" i="4"/>
  <c r="J65" i="4" s="1"/>
  <c r="O66" i="4"/>
  <c r="O11" i="4"/>
  <c r="O10" i="4" s="1"/>
  <c r="P20" i="4"/>
  <c r="N67" i="4"/>
  <c r="L66" i="4"/>
  <c r="C44" i="4"/>
  <c r="O55" i="4"/>
  <c r="O44" i="4" s="1"/>
  <c r="O89" i="4"/>
  <c r="P80" i="4"/>
  <c r="P79" i="4" s="1"/>
  <c r="L89" i="4"/>
  <c r="N89" i="4" s="1"/>
  <c r="N12" i="4"/>
  <c r="L11" i="4"/>
  <c r="K89" i="4"/>
  <c r="M89" i="4" s="1"/>
  <c r="M90" i="4"/>
  <c r="L44" i="4"/>
  <c r="K11" i="4"/>
  <c r="M67" i="4"/>
  <c r="K66" i="4"/>
  <c r="P66" i="4"/>
  <c r="K80" i="4"/>
  <c r="L80" i="4"/>
  <c r="P55" i="4"/>
  <c r="P44" i="4" s="1"/>
  <c r="M56" i="4"/>
  <c r="K55" i="4"/>
  <c r="M55" i="4" s="1"/>
  <c r="P89" i="4" l="1"/>
  <c r="P65" i="4" s="1"/>
  <c r="P43" i="4" s="1"/>
  <c r="P36" i="4" s="1"/>
  <c r="I43" i="4"/>
  <c r="I36" i="4" s="1"/>
  <c r="I9" i="4" s="1"/>
  <c r="I133" i="4" s="1"/>
  <c r="J43" i="4"/>
  <c r="J36" i="4" s="1"/>
  <c r="J9" i="4" s="1"/>
  <c r="J133" i="4" s="1"/>
  <c r="H43" i="4"/>
  <c r="H36" i="4" s="1"/>
  <c r="H9" i="4" s="1"/>
  <c r="H133" i="4" s="1"/>
  <c r="C43" i="4"/>
  <c r="C36" i="4" s="1"/>
  <c r="C9" i="4" s="1"/>
  <c r="C133" i="4" s="1"/>
  <c r="P11" i="4"/>
  <c r="P10" i="4" s="1"/>
  <c r="O65" i="4"/>
  <c r="O43" i="4" s="1"/>
  <c r="O36" i="4" s="1"/>
  <c r="O9" i="4" s="1"/>
  <c r="O133" i="4" s="1"/>
  <c r="M66" i="4"/>
  <c r="M11" i="4"/>
  <c r="K10" i="4"/>
  <c r="N44" i="4"/>
  <c r="N11" i="4"/>
  <c r="L10" i="4"/>
  <c r="K44" i="4"/>
  <c r="L79" i="4"/>
  <c r="N79" i="4" s="1"/>
  <c r="N80" i="4"/>
  <c r="M80" i="4"/>
  <c r="K79" i="4"/>
  <c r="M79" i="4" s="1"/>
  <c r="L65" i="4"/>
  <c r="N65" i="4" s="1"/>
  <c r="N66" i="4"/>
  <c r="P9" i="4" l="1"/>
  <c r="P133" i="4" s="1"/>
  <c r="M44" i="4"/>
  <c r="N10" i="4"/>
  <c r="L43" i="4"/>
  <c r="M10" i="4"/>
  <c r="K65" i="4"/>
  <c r="M65" i="4" s="1"/>
  <c r="K43" i="4" l="1"/>
  <c r="K36" i="4" s="1"/>
  <c r="N43" i="4"/>
  <c r="L36" i="4"/>
  <c r="M43" i="4" l="1"/>
  <c r="N36" i="4"/>
  <c r="L9" i="4"/>
  <c r="M36" i="4"/>
  <c r="K9" i="4"/>
  <c r="K133" i="4" l="1"/>
  <c r="M133" i="4" s="1"/>
  <c r="M9" i="4"/>
  <c r="L133" i="4"/>
  <c r="N133" i="4" s="1"/>
  <c r="N9" i="4"/>
  <c r="H23" i="3" l="1"/>
  <c r="H27" i="3"/>
  <c r="H28" i="3"/>
  <c r="H33" i="3"/>
  <c r="H9" i="3"/>
  <c r="E9" i="3" l="1"/>
  <c r="C10" i="3"/>
  <c r="D10" i="3"/>
  <c r="E10" i="3"/>
  <c r="C11" i="3"/>
  <c r="D11" i="3"/>
  <c r="E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E14" i="3"/>
  <c r="H14" i="3"/>
  <c r="E15" i="3"/>
  <c r="H15" i="3"/>
  <c r="C16" i="3"/>
  <c r="D16" i="3"/>
  <c r="E16" i="3"/>
  <c r="F16" i="3"/>
  <c r="G16" i="3"/>
  <c r="H16" i="3"/>
  <c r="I16" i="3"/>
  <c r="E17" i="3"/>
  <c r="H17" i="3"/>
  <c r="E18" i="3"/>
  <c r="H18" i="3"/>
  <c r="C19" i="3"/>
  <c r="D19" i="3"/>
  <c r="E19" i="3"/>
  <c r="I19" i="3"/>
  <c r="C20" i="3"/>
  <c r="D20" i="3"/>
  <c r="E20" i="3"/>
  <c r="I20" i="3"/>
  <c r="C21" i="3"/>
  <c r="D21" i="3"/>
  <c r="E21" i="3"/>
  <c r="I21" i="3"/>
  <c r="C22" i="3"/>
  <c r="D22" i="3"/>
  <c r="E22" i="3"/>
  <c r="F22" i="3"/>
  <c r="F21" i="3" s="1"/>
  <c r="F20" i="3" s="1"/>
  <c r="F19" i="3" s="1"/>
  <c r="G22" i="3"/>
  <c r="G21" i="3" s="1"/>
  <c r="G20" i="3" s="1"/>
  <c r="G19" i="3" s="1"/>
  <c r="I22" i="3"/>
  <c r="E23" i="3"/>
  <c r="H22" i="3"/>
  <c r="H21" i="3" s="1"/>
  <c r="H20" i="3" s="1"/>
  <c r="H19" i="3" s="1"/>
  <c r="C24" i="3"/>
  <c r="D24" i="3"/>
  <c r="E24" i="3"/>
  <c r="C25" i="3"/>
  <c r="D25" i="3"/>
  <c r="E25" i="3"/>
  <c r="C26" i="3"/>
  <c r="D26" i="3"/>
  <c r="E26" i="3"/>
  <c r="F26" i="3"/>
  <c r="F25" i="3" s="1"/>
  <c r="F24" i="3" s="1"/>
  <c r="G26" i="3"/>
  <c r="G25" i="3" s="1"/>
  <c r="G24" i="3" s="1"/>
  <c r="E27" i="3"/>
  <c r="E28" i="3"/>
  <c r="C29" i="3"/>
  <c r="D29" i="3"/>
  <c r="E29" i="3"/>
  <c r="C30" i="3"/>
  <c r="D30" i="3"/>
  <c r="E30" i="3"/>
  <c r="C31" i="3"/>
  <c r="D31" i="3"/>
  <c r="E31" i="3"/>
  <c r="C32" i="3"/>
  <c r="D32" i="3"/>
  <c r="E32" i="3"/>
  <c r="F32" i="3"/>
  <c r="F31" i="3" s="1"/>
  <c r="F30" i="3" s="1"/>
  <c r="F29" i="3" s="1"/>
  <c r="G32" i="3"/>
  <c r="G31" i="3" s="1"/>
  <c r="G30" i="3" s="1"/>
  <c r="G29" i="3" s="1"/>
  <c r="E33" i="3"/>
  <c r="H32" i="3"/>
  <c r="H31" i="3" s="1"/>
  <c r="H30" i="3" s="1"/>
  <c r="H29" i="3" s="1"/>
  <c r="C34" i="3"/>
  <c r="D34" i="3"/>
  <c r="E34" i="3"/>
  <c r="H26" i="3" l="1"/>
  <c r="I26" i="3" s="1"/>
  <c r="G11" i="3"/>
  <c r="G10" i="3" s="1"/>
  <c r="G34" i="3" s="1"/>
  <c r="I27" i="3"/>
  <c r="F11" i="3"/>
  <c r="F10" i="3" s="1"/>
  <c r="F34" i="3" s="1"/>
  <c r="H25" i="3" l="1"/>
  <c r="H24" i="3" s="1"/>
  <c r="I25" i="3" l="1"/>
  <c r="H11" i="3"/>
  <c r="I24" i="3"/>
  <c r="I11" i="3" l="1"/>
  <c r="H10" i="3"/>
  <c r="H34" i="3" l="1"/>
  <c r="I10" i="3"/>
  <c r="I34" i="3" l="1"/>
</calcChain>
</file>

<file path=xl/sharedStrings.xml><?xml version="1.0" encoding="utf-8"?>
<sst xmlns="http://schemas.openxmlformats.org/spreadsheetml/2006/main" count="340" uniqueCount="320">
  <si>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</si>
  <si>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</si>
  <si>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</si>
  <si>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</si>
  <si>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</si>
  <si>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</si>
  <si>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</si>
  <si>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</si>
  <si>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</si>
  <si>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</si>
  <si>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</si>
  <si>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</si>
  <si>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</si>
  <si>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</si>
  <si>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</si>
  <si>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</si>
  <si>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</si>
  <si>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</si>
  <si>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</si>
  <si>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</si>
  <si>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</si>
  <si>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</si>
  <si>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</si>
  <si>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</si>
  <si>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</si>
  <si>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</si>
  <si>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</si>
  <si>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</si>
  <si>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</si>
  <si>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</si>
  <si>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</si>
  <si>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</si>
  <si>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</si>
  <si>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</si>
  <si>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</si>
  <si>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</si>
  <si>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</si>
  <si>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</si>
  <si>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</si>
  <si>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</si>
  <si>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</si>
  <si>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</si>
  <si>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</si>
  <si>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</si>
  <si>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</si>
  <si>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</si>
  <si>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</si>
  <si>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</si>
  <si>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</si>
  <si>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</si>
  <si>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</si>
  <si>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</si>
  <si>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</si>
  <si>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</si>
  <si>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</si>
  <si>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</si>
  <si>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</si>
  <si>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</si>
  <si>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</si>
  <si>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</si>
  <si>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</si>
  <si>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</si>
  <si>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</si>
  <si>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</si>
  <si>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</si>
  <si>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</si>
  <si>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</si>
  <si>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</si>
  <si>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</si>
  <si>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</si>
  <si>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</si>
  <si>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</si>
  <si>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</si>
  <si>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</si>
  <si>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</si>
  <si>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</si>
  <si>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</si>
  <si>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</si>
  <si>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</si>
  <si>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</si>
  <si>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</si>
  <si>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</si>
  <si>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</si>
  <si>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</si>
  <si>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</si>
  <si>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</si>
  <si>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</si>
  <si>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</si>
  <si>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</si>
  <si>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</si>
  <si>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</si>
  <si>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</si>
  <si>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</si>
  <si>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</si>
  <si>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</si>
  <si>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</si>
  <si>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</si>
  <si>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</si>
  <si>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</si>
  <si>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</si>
  <si>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</si>
  <si>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</si>
  <si>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</si>
  <si>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</si>
  <si>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</si>
  <si>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</si>
  <si>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</si>
  <si>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</si>
  <si>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</si>
  <si>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</si>
  <si>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</si>
  <si>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</si>
  <si>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</si>
  <si>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</si>
  <si>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</si>
  <si>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</si>
  <si>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</si>
  <si>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</si>
  <si>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</si>
  <si>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</si>
  <si>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</si>
  <si>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</si>
  <si>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</si>
  <si>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</si>
  <si>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</si>
  <si>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</si>
  <si>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</si>
  <si>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</si>
  <si>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</si>
  <si>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</si>
  <si>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</si>
  <si>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</si>
  <si>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</si>
  <si>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</si>
  <si>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</si>
  <si>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</si>
  <si>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</si>
  <si>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</si>
  <si>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</si>
  <si>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</si>
  <si>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</si>
  <si>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</si>
  <si>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</si>
  <si>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</si>
  <si>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</si>
  <si>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</si>
  <si>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</si>
  <si>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</si>
  <si>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</si>
  <si>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</si>
  <si>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</si>
  <si>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</si>
  <si>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</si>
  <si>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</si>
  <si>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</si>
  <si>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</si>
  <si>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</si>
  <si>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</si>
  <si>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</si>
  <si>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</si>
  <si>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</si>
  <si>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</si>
  <si>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</si>
  <si>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</si>
  <si>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</si>
  <si>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</si>
  <si>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</si>
  <si>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</si>
  <si>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</si>
  <si>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</si>
  <si>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</si>
  <si>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</si>
  <si>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</si>
  <si>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</si>
  <si>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</si>
  <si>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</si>
  <si>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</si>
  <si>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</si>
  <si>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</si>
  <si>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</si>
  <si>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</si>
  <si>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</si>
  <si>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</si>
  <si>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</si>
  <si>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</si>
  <si>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</si>
  <si>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</si>
  <si>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</si>
  <si>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</si>
  <si>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</si>
  <si>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</si>
  <si>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</si>
  <si>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</si>
  <si>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</si>
  <si>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</si>
  <si>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</si>
  <si>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</si>
  <si>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</si>
  <si>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</si>
  <si>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</si>
  <si>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</si>
  <si>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</si>
  <si>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</si>
  <si>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</si>
  <si>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</si>
  <si>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</si>
  <si>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</si>
  <si>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</si>
  <si>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</si>
  <si>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</si>
  <si>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</si>
  <si>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</si>
  <si>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</si>
  <si>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</si>
  <si>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</si>
  <si>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</si>
  <si>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</si>
  <si>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</si>
  <si>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</si>
  <si>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</si>
  <si>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</si>
  <si>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</si>
  <si>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</si>
  <si>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</si>
  <si>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</si>
  <si>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</si>
  <si>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</si>
  <si>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</si>
  <si>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</si>
  <si>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</si>
  <si>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</si>
  <si>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</si>
  <si>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</si>
  <si>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</si>
  <si>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</si>
  <si>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</si>
  <si>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</si>
  <si>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</si>
  <si>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</si>
  <si>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</si>
  <si>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</si>
  <si>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</si>
  <si>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</si>
  <si>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</si>
  <si>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</si>
  <si>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</si>
  <si>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</si>
  <si>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</si>
  <si>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</si>
  <si>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</si>
  <si>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</si>
  <si>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</si>
  <si>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</si>
  <si>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</si>
  <si>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</si>
  <si>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</si>
  <si>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</si>
  <si>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</si>
  <si>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</si>
  <si>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</si>
  <si>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</si>
  <si>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</si>
  <si>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</si>
  <si>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</si>
  <si>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</si>
  <si>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</si>
  <si>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</si>
  <si>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</si>
  <si>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</si>
  <si>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</si>
  <si>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</si>
  <si>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</si>
  <si>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</si>
  <si>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</si>
  <si>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</si>
  <si>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</si>
  <si>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</si>
  <si>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</si>
  <si>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</si>
  <si>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</si>
  <si>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</si>
  <si>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</si>
  <si>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</si>
  <si>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</si>
  <si>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</si>
  <si>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</si>
  <si>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</si>
  <si>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</si>
  <si>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</si>
  <si>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</si>
  <si>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</si>
  <si>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</si>
  <si>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</si>
  <si>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</si>
  <si>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A-02-02-01-004-003</t>
  </si>
  <si>
    <t>MAQUINARIA PARA USO GENERAL</t>
  </si>
  <si>
    <t>A-02-02-01-004-003-09</t>
  </si>
  <si>
    <t>OTRAS MÁQUINAS PARA USOS GENERALES Y SUS PARTES Y PIEZAS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</si>
  <si>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</si>
  <si>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</si>
  <si>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</si>
  <si>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</si>
  <si>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</si>
  <si>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</si>
  <si>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</si>
  <si>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</si>
  <si>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Ingresos Acumulados Desde 01/01/2024 hasta 30/11/2024</t>
  </si>
  <si>
    <t>EJECUCION DE INGRESOS A DICIEMBRE 31 DE 2024</t>
  </si>
  <si>
    <t>EJECUCION DE EGRESOS A DICIEMBRE 31 VIGENCIA 2024</t>
  </si>
  <si>
    <t>EJECUCIÓN PRESUPUESTAL DESDE 01/12/2024 HASTA 31/12/2024</t>
  </si>
  <si>
    <t>EJECUCION PRESUPUESTAL ACUMULADA DESDE 01/01/2024 HASTA 30/11/2024</t>
  </si>
  <si>
    <t>EJECUCIÓN PRESUPUESTAL ACUMULADA DESDE 01/01/2024 HASTA 31/12/2024</t>
  </si>
  <si>
    <t>Ingresos Desde 01/12/2024 hasta 31/12/2024</t>
  </si>
  <si>
    <t>Ingresos Acumulados Desde 01/01/2024 hasta 31/12/2024</t>
  </si>
  <si>
    <t>APROPIACIÓN DEFINITIVA</t>
  </si>
  <si>
    <t>EJECUCIÓN CDP</t>
  </si>
  <si>
    <t>EJECUCIÓN COMPROMISOS</t>
  </si>
  <si>
    <t>EJECUCIÓN PAGOS</t>
  </si>
  <si>
    <t>% EJECUCIÓN COMPROMISOS</t>
  </si>
  <si>
    <t>% EJECUCIÓN 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</si>
</sst>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4" fillId="0" borderId="0"/>
  </cellStyleXfs>
  <cellXfs count="103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2" fillId="7" borderId="1" xfId="1" applyFont="1" applyFill="1" applyBorder="1" applyAlignment="1">
      <alignment horizontal="center" vertical="center"/>
    </xf>
    <xf numFmtId="43" fontId="5" fillId="0" borderId="1" xfId="8" applyFont="1" applyBorder="1" applyAlignment="1">
      <alignment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7" fillId="0" borderId="0" xfId="1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/>
    </xf>
    <xf numFmtId="164" fontId="7" fillId="7" borderId="1" xfId="2" applyNumberFormat="1" applyFont="1" applyFill="1" applyBorder="1" applyAlignment="1">
      <alignment wrapText="1"/>
    </xf>
    <xf numFmtId="4" fontId="2" fillId="7" borderId="1" xfId="0" applyNumberFormat="1" applyFont="1" applyFill="1" applyBorder="1" applyAlignment="1"/>
    <xf numFmtId="164" fontId="7" fillId="0" borderId="1" xfId="2" applyNumberFormat="1" applyFont="1" applyBorder="1" applyAlignment="1">
      <alignment horizontal="center" vertical="center" wrapText="1"/>
    </xf>
  </cellXfs>
  <cellStyles count="11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  <cellStyle name="Normal 4" xfId="10" xr:uid="{AC3CB611-E6D8-4A34-B841-381D9DA513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1</xdr:col>
      <xdr:colOff>363855</xdr:colOff>
      <xdr:row>6</xdr:row>
      <xdr:rowOff>34964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E6FD35-1E69-214A-A3EA-7BF7BB179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1038225" cy="1044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1039090</xdr:colOff>
      <xdr:row>0</xdr:row>
      <xdr:rowOff>0</xdr:rowOff>
    </xdr:from>
    <xdr:to>
      <xdr:col>15</xdr:col>
      <xdr:colOff>910955</xdr:colOff>
      <xdr:row>6</xdr:row>
      <xdr:rowOff>72679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49EF1C-D86F-4276-BE25-A06A91396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03315" y="0"/>
          <a:ext cx="1062490" cy="1053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40"/>
  <sheetViews>
    <sheetView showGridLines="0" topLeftCell="A9" zoomScaleNormal="100" workbookViewId="0">
      <selection activeCell="G27" sqref="G27"/>
    </sheetView>
  </sheetViews>
  <sheetFormatPr baseColWidth="10" defaultColWidth="9.140625" defaultRowHeight="12.75" x14ac:dyDescent="0.2"/>
  <cols>
    <col min="1" max="1" width="17.85546875" style="3" customWidth="1"/>
    <col min="2" max="2" width="57.7109375" style="4" bestFit="1" customWidth="1"/>
    <col min="3" max="3" width="22.140625" style="2" bestFit="1" customWidth="1"/>
    <col min="4" max="4" width="21.5703125" style="2" customWidth="1"/>
    <col min="5" max="5" width="20.42578125" style="2" customWidth="1"/>
    <col min="6" max="6" width="16.42578125" style="7" customWidth="1"/>
    <col min="7" max="7" width="15.5703125" style="70" customWidth="1"/>
    <col min="8" max="8" width="19.7109375" style="7" customWidth="1"/>
    <col min="9" max="9" width="19.7109375" style="8" customWidth="1"/>
    <col min="10" max="10" width="11.28515625" style="3" bestFit="1" customWidth="1"/>
    <col min="11" max="16384" width="9.140625" style="3"/>
  </cols>
  <sheetData>
    <row r="1" spans="1:9" ht="13.5" thickBot="1" x14ac:dyDescent="0.25">
      <c r="A1" s="88" t="s">
        <v>36</v>
      </c>
      <c r="B1" s="89"/>
      <c r="C1" s="89"/>
      <c r="D1" s="89"/>
      <c r="E1" s="89"/>
      <c r="F1" s="89"/>
      <c r="G1" s="89"/>
      <c r="H1" s="90"/>
      <c r="I1" s="1"/>
    </row>
    <row r="2" spans="1:9" ht="13.5" thickBot="1" x14ac:dyDescent="0.25">
      <c r="A2" s="88" t="s">
        <v>307</v>
      </c>
      <c r="B2" s="89"/>
      <c r="C2" s="89"/>
      <c r="D2" s="89"/>
      <c r="E2" s="89"/>
      <c r="F2" s="89"/>
      <c r="G2" s="89"/>
      <c r="H2" s="90"/>
      <c r="I2" s="1"/>
    </row>
    <row r="3" spans="1:9" ht="13.5" thickBot="1" x14ac:dyDescent="0.25">
      <c r="A3" s="88" t="s">
        <v>38</v>
      </c>
      <c r="B3" s="89"/>
      <c r="C3" s="89"/>
      <c r="D3" s="89"/>
      <c r="E3" s="89"/>
      <c r="F3" s="89"/>
      <c r="G3" s="89"/>
      <c r="H3" s="90"/>
      <c r="I3" s="1"/>
    </row>
    <row r="4" spans="1:9" ht="13.5" thickBot="1" x14ac:dyDescent="0.25">
      <c r="C4" s="64"/>
      <c r="D4" s="64"/>
      <c r="E4" s="64"/>
      <c r="F4" s="5"/>
      <c r="G4" s="5"/>
      <c r="H4" s="6"/>
      <c r="I4" s="6"/>
    </row>
    <row r="5" spans="1:9" x14ac:dyDescent="0.2">
      <c r="C5" s="74"/>
      <c r="D5" s="74"/>
      <c r="E5" s="74"/>
      <c r="F5" s="75"/>
      <c r="G5" s="75"/>
      <c r="H5" s="75"/>
      <c r="I5" s="75"/>
    </row>
    <row r="6" spans="1:9" x14ac:dyDescent="0.2">
      <c r="C6" s="74"/>
      <c r="D6" s="74"/>
      <c r="E6" s="74"/>
      <c r="F6" s="75"/>
      <c r="G6" s="75"/>
      <c r="H6" s="75"/>
      <c r="I6" s="75"/>
    </row>
    <row r="7" spans="1:9" ht="13.5" thickBot="1" x14ac:dyDescent="0.25">
      <c r="A7" s="4"/>
    </row>
    <row r="8" spans="1:9" s="9" customFormat="1" ht="60" customHeight="1" x14ac:dyDescent="0.25">
      <c r="A8" s="43" t="s">
        <v>0</v>
      </c>
      <c r="B8" s="44" t="s">
        <v>1</v>
      </c>
      <c r="C8" s="45" t="s">
        <v>2</v>
      </c>
      <c r="D8" s="45" t="s">
        <v>3</v>
      </c>
      <c r="E8" s="45" t="s">
        <v>4</v>
      </c>
      <c r="F8" s="46" t="s">
        <v>306</v>
      </c>
      <c r="G8" s="46" t="s">
        <v>312</v>
      </c>
      <c r="H8" s="46" t="s">
        <v>313</v>
      </c>
      <c r="I8" s="47" t="s">
        <v>5</v>
      </c>
    </row>
    <row r="9" spans="1:9" s="9" customFormat="1" x14ac:dyDescent="0.25">
      <c r="A9" s="48" t="s">
        <v>217</v>
      </c>
      <c r="B9" s="28" t="s">
        <v>218</v>
      </c>
      <c r="C9" s="39">
        <v>0</v>
      </c>
      <c r="D9" s="39">
        <v>0</v>
      </c>
      <c r="E9" s="39">
        <f>+C9+D9</f>
        <v>0</v>
      </c>
      <c r="F9" s="39">
        <v>0</v>
      </c>
      <c r="G9" s="69">
        <v>0</v>
      </c>
      <c r="H9" s="39">
        <f>+F9+G9</f>
        <v>0</v>
      </c>
      <c r="I9" s="49"/>
    </row>
    <row r="10" spans="1:9" s="9" customFormat="1" x14ac:dyDescent="0.25">
      <c r="A10" s="48">
        <v>1</v>
      </c>
      <c r="B10" s="28" t="s">
        <v>6</v>
      </c>
      <c r="C10" s="39">
        <f t="shared" ref="C10:H10" si="0">+C11</f>
        <v>280335277000</v>
      </c>
      <c r="D10" s="39">
        <f t="shared" si="0"/>
        <v>0</v>
      </c>
      <c r="E10" s="39">
        <f t="shared" si="0"/>
        <v>280335277000</v>
      </c>
      <c r="F10" s="39">
        <f t="shared" si="0"/>
        <v>141139878380.39999</v>
      </c>
      <c r="G10" s="69">
        <f t="shared" si="0"/>
        <v>41378421856.800003</v>
      </c>
      <c r="H10" s="39">
        <f t="shared" si="0"/>
        <v>182518300237.19998</v>
      </c>
      <c r="I10" s="49">
        <f>H10/E10*100</f>
        <v>65.107146767404515</v>
      </c>
    </row>
    <row r="11" spans="1:9" s="12" customFormat="1" ht="17.25" customHeight="1" x14ac:dyDescent="0.25">
      <c r="A11" s="50" t="s">
        <v>72</v>
      </c>
      <c r="B11" s="25" t="s">
        <v>73</v>
      </c>
      <c r="C11" s="40">
        <f t="shared" ref="C11:H11" si="1">+C12+C19+C24</f>
        <v>280335277000</v>
      </c>
      <c r="D11" s="40">
        <f t="shared" si="1"/>
        <v>0</v>
      </c>
      <c r="E11" s="40">
        <f t="shared" si="1"/>
        <v>280335277000</v>
      </c>
      <c r="F11" s="40">
        <f t="shared" si="1"/>
        <v>141139878380.39999</v>
      </c>
      <c r="G11" s="71">
        <f t="shared" si="1"/>
        <v>41378421856.800003</v>
      </c>
      <c r="H11" s="40">
        <f t="shared" si="1"/>
        <v>182518300237.19998</v>
      </c>
      <c r="I11" s="40">
        <f>H11/E11*100</f>
        <v>65.107146767404515</v>
      </c>
    </row>
    <row r="12" spans="1:9" s="12" customFormat="1" x14ac:dyDescent="0.25">
      <c r="A12" s="51" t="s">
        <v>194</v>
      </c>
      <c r="B12" s="33" t="s">
        <v>195</v>
      </c>
      <c r="C12" s="41">
        <f t="shared" ref="C12:H12" si="2">+C13+C16</f>
        <v>0</v>
      </c>
      <c r="D12" s="41">
        <f t="shared" si="2"/>
        <v>0</v>
      </c>
      <c r="E12" s="41">
        <f t="shared" si="2"/>
        <v>0</v>
      </c>
      <c r="F12" s="41">
        <f t="shared" si="2"/>
        <v>0</v>
      </c>
      <c r="G12" s="72">
        <f t="shared" si="2"/>
        <v>0</v>
      </c>
      <c r="H12" s="41">
        <f t="shared" si="2"/>
        <v>0</v>
      </c>
      <c r="I12" s="41">
        <f>+I13</f>
        <v>0</v>
      </c>
    </row>
    <row r="13" spans="1:9" s="12" customFormat="1" x14ac:dyDescent="0.25">
      <c r="A13" s="51" t="s">
        <v>196</v>
      </c>
      <c r="B13" s="33" t="s">
        <v>197</v>
      </c>
      <c r="C13" s="41">
        <f t="shared" ref="C13:H13" si="3">+C14+C15</f>
        <v>0</v>
      </c>
      <c r="D13" s="41">
        <f t="shared" si="3"/>
        <v>0</v>
      </c>
      <c r="E13" s="41">
        <f t="shared" si="3"/>
        <v>0</v>
      </c>
      <c r="F13" s="41">
        <f t="shared" si="3"/>
        <v>0</v>
      </c>
      <c r="G13" s="72">
        <f t="shared" si="3"/>
        <v>0</v>
      </c>
      <c r="H13" s="41">
        <f t="shared" si="3"/>
        <v>0</v>
      </c>
      <c r="I13" s="41">
        <f>+I14</f>
        <v>0</v>
      </c>
    </row>
    <row r="14" spans="1:9" s="12" customFormat="1" x14ac:dyDescent="0.25">
      <c r="A14" s="53" t="s">
        <v>198</v>
      </c>
      <c r="B14" s="17" t="s">
        <v>199</v>
      </c>
      <c r="C14" s="42"/>
      <c r="D14" s="42"/>
      <c r="E14" s="42">
        <f>+C14+D14</f>
        <v>0</v>
      </c>
      <c r="F14" s="42"/>
      <c r="G14" s="19"/>
      <c r="H14" s="42">
        <f>+F14+G14</f>
        <v>0</v>
      </c>
      <c r="I14" s="54"/>
    </row>
    <row r="15" spans="1:9" s="12" customFormat="1" x14ac:dyDescent="0.25">
      <c r="A15" s="53" t="s">
        <v>200</v>
      </c>
      <c r="B15" s="17" t="s">
        <v>201</v>
      </c>
      <c r="C15" s="42"/>
      <c r="D15" s="42"/>
      <c r="E15" s="42">
        <f>+C15+D15</f>
        <v>0</v>
      </c>
      <c r="F15" s="42"/>
      <c r="G15" s="19"/>
      <c r="H15" s="42">
        <f>+F15+G15</f>
        <v>0</v>
      </c>
      <c r="I15" s="54"/>
    </row>
    <row r="16" spans="1:9" s="12" customFormat="1" x14ac:dyDescent="0.25">
      <c r="A16" s="51" t="s">
        <v>202</v>
      </c>
      <c r="B16" s="33" t="s">
        <v>203</v>
      </c>
      <c r="C16" s="41">
        <f t="shared" ref="C16:H16" si="4">+C17+C18</f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72">
        <f t="shared" si="4"/>
        <v>0</v>
      </c>
      <c r="H16" s="41">
        <f t="shared" si="4"/>
        <v>0</v>
      </c>
      <c r="I16" s="41">
        <f>+I17</f>
        <v>0</v>
      </c>
    </row>
    <row r="17" spans="1:10" s="12" customFormat="1" x14ac:dyDescent="0.25">
      <c r="A17" s="53" t="s">
        <v>204</v>
      </c>
      <c r="B17" s="17" t="s">
        <v>205</v>
      </c>
      <c r="C17" s="42"/>
      <c r="D17" s="42"/>
      <c r="E17" s="42">
        <f>+C17+D17</f>
        <v>0</v>
      </c>
      <c r="F17" s="42"/>
      <c r="G17" s="19"/>
      <c r="H17" s="42">
        <f>+F17+G17</f>
        <v>0</v>
      </c>
      <c r="I17" s="54"/>
    </row>
    <row r="18" spans="1:10" s="12" customFormat="1" x14ac:dyDescent="0.25">
      <c r="A18" s="53" t="s">
        <v>206</v>
      </c>
      <c r="B18" s="17" t="s">
        <v>207</v>
      </c>
      <c r="C18" s="42"/>
      <c r="D18" s="42"/>
      <c r="E18" s="42">
        <f>+C18+D18</f>
        <v>0</v>
      </c>
      <c r="F18" s="42"/>
      <c r="G18" s="19"/>
      <c r="H18" s="42">
        <f>+F18+G18</f>
        <v>0</v>
      </c>
      <c r="I18" s="54"/>
    </row>
    <row r="19" spans="1:10" s="12" customFormat="1" x14ac:dyDescent="0.25">
      <c r="A19" s="51" t="s">
        <v>208</v>
      </c>
      <c r="B19" s="33" t="s">
        <v>209</v>
      </c>
      <c r="C19" s="41">
        <f>+C20</f>
        <v>0</v>
      </c>
      <c r="D19" s="41">
        <f t="shared" ref="D19:H22" si="5">+D20</f>
        <v>0</v>
      </c>
      <c r="E19" s="41">
        <f t="shared" si="5"/>
        <v>0</v>
      </c>
      <c r="F19" s="41">
        <f t="shared" si="5"/>
        <v>5351324672</v>
      </c>
      <c r="G19" s="72">
        <f t="shared" si="5"/>
        <v>-336561556</v>
      </c>
      <c r="H19" s="41">
        <f t="shared" si="5"/>
        <v>5014763116</v>
      </c>
      <c r="I19" s="41">
        <f>+I20</f>
        <v>0</v>
      </c>
    </row>
    <row r="20" spans="1:10" s="12" customFormat="1" x14ac:dyDescent="0.25">
      <c r="A20" s="51" t="s">
        <v>210</v>
      </c>
      <c r="B20" s="33" t="s">
        <v>211</v>
      </c>
      <c r="C20" s="41">
        <f>+C21</f>
        <v>0</v>
      </c>
      <c r="D20" s="41">
        <f t="shared" si="5"/>
        <v>0</v>
      </c>
      <c r="E20" s="41">
        <f t="shared" si="5"/>
        <v>0</v>
      </c>
      <c r="F20" s="41">
        <f t="shared" si="5"/>
        <v>5351324672</v>
      </c>
      <c r="G20" s="72">
        <f t="shared" si="5"/>
        <v>-336561556</v>
      </c>
      <c r="H20" s="41">
        <f t="shared" si="5"/>
        <v>5014763116</v>
      </c>
      <c r="I20" s="41">
        <f>+I21</f>
        <v>0</v>
      </c>
    </row>
    <row r="21" spans="1:10" s="12" customFormat="1" ht="21" customHeight="1" x14ac:dyDescent="0.25">
      <c r="A21" s="52" t="s">
        <v>212</v>
      </c>
      <c r="B21" s="31" t="s">
        <v>213</v>
      </c>
      <c r="C21" s="38">
        <f>+C22</f>
        <v>0</v>
      </c>
      <c r="D21" s="38">
        <f t="shared" si="5"/>
        <v>0</v>
      </c>
      <c r="E21" s="38">
        <f t="shared" si="5"/>
        <v>0</v>
      </c>
      <c r="F21" s="38">
        <f t="shared" si="5"/>
        <v>5351324672</v>
      </c>
      <c r="G21" s="73">
        <f t="shared" si="5"/>
        <v>-336561556</v>
      </c>
      <c r="H21" s="38">
        <f t="shared" si="5"/>
        <v>5014763116</v>
      </c>
      <c r="I21" s="38">
        <f>+I22</f>
        <v>0</v>
      </c>
    </row>
    <row r="22" spans="1:10" s="12" customFormat="1" ht="21" customHeight="1" x14ac:dyDescent="0.25">
      <c r="A22" s="52" t="s">
        <v>214</v>
      </c>
      <c r="B22" s="31" t="s">
        <v>173</v>
      </c>
      <c r="C22" s="38">
        <f>+C23</f>
        <v>0</v>
      </c>
      <c r="D22" s="38">
        <f t="shared" si="5"/>
        <v>0</v>
      </c>
      <c r="E22" s="38">
        <f t="shared" si="5"/>
        <v>0</v>
      </c>
      <c r="F22" s="38">
        <f>+F23</f>
        <v>5351324672</v>
      </c>
      <c r="G22" s="73">
        <f t="shared" si="5"/>
        <v>-336561556</v>
      </c>
      <c r="H22" s="38">
        <f>+H23</f>
        <v>5014763116</v>
      </c>
      <c r="I22" s="38">
        <f>+I23</f>
        <v>0</v>
      </c>
    </row>
    <row r="23" spans="1:10" s="12" customFormat="1" x14ac:dyDescent="0.25">
      <c r="A23" s="53" t="s">
        <v>215</v>
      </c>
      <c r="B23" s="17" t="s">
        <v>216</v>
      </c>
      <c r="C23" s="42"/>
      <c r="D23" s="42"/>
      <c r="E23" s="42">
        <f>+C23+D23</f>
        <v>0</v>
      </c>
      <c r="F23" s="78">
        <v>5351324672</v>
      </c>
      <c r="G23" s="78">
        <v>-336561556</v>
      </c>
      <c r="H23" s="42">
        <f>+F23+G23</f>
        <v>5014763116</v>
      </c>
      <c r="I23" s="54"/>
      <c r="J23" s="37"/>
    </row>
    <row r="24" spans="1:10" s="12" customFormat="1" x14ac:dyDescent="0.25">
      <c r="A24" s="51" t="s">
        <v>79</v>
      </c>
      <c r="B24" s="33" t="s">
        <v>8</v>
      </c>
      <c r="C24" s="41">
        <f t="shared" ref="C24:H25" si="6">+C25</f>
        <v>280335277000</v>
      </c>
      <c r="D24" s="41">
        <f t="shared" si="6"/>
        <v>0</v>
      </c>
      <c r="E24" s="41">
        <f t="shared" si="6"/>
        <v>280335277000</v>
      </c>
      <c r="F24" s="41">
        <f t="shared" si="6"/>
        <v>135788553708.39999</v>
      </c>
      <c r="G24" s="72">
        <f t="shared" si="6"/>
        <v>41714983412.800003</v>
      </c>
      <c r="H24" s="41">
        <f t="shared" si="6"/>
        <v>177503537121.19998</v>
      </c>
      <c r="I24" s="55">
        <f>H24/E24*100</f>
        <v>63.318301935007625</v>
      </c>
    </row>
    <row r="25" spans="1:10" s="12" customFormat="1" x14ac:dyDescent="0.25">
      <c r="A25" s="51" t="s">
        <v>77</v>
      </c>
      <c r="B25" s="33" t="s">
        <v>78</v>
      </c>
      <c r="C25" s="41">
        <f t="shared" si="6"/>
        <v>280335277000</v>
      </c>
      <c r="D25" s="41">
        <f t="shared" si="6"/>
        <v>0</v>
      </c>
      <c r="E25" s="41">
        <f t="shared" si="6"/>
        <v>280335277000</v>
      </c>
      <c r="F25" s="41">
        <f t="shared" si="6"/>
        <v>135788553708.39999</v>
      </c>
      <c r="G25" s="72">
        <f t="shared" si="6"/>
        <v>41714983412.800003</v>
      </c>
      <c r="H25" s="41">
        <f t="shared" si="6"/>
        <v>177503537121.19998</v>
      </c>
      <c r="I25" s="55">
        <f>H25/E25*100</f>
        <v>63.318301935007625</v>
      </c>
    </row>
    <row r="26" spans="1:10" s="12" customFormat="1" ht="21" customHeight="1" x14ac:dyDescent="0.25">
      <c r="A26" s="52" t="s">
        <v>75</v>
      </c>
      <c r="B26" s="31" t="s">
        <v>76</v>
      </c>
      <c r="C26" s="38">
        <f t="shared" ref="C26:H26" si="7">+C27+C28</f>
        <v>280335277000</v>
      </c>
      <c r="D26" s="38">
        <f t="shared" si="7"/>
        <v>0</v>
      </c>
      <c r="E26" s="38">
        <f t="shared" si="7"/>
        <v>280335277000</v>
      </c>
      <c r="F26" s="38">
        <f t="shared" si="7"/>
        <v>135788553708.39999</v>
      </c>
      <c r="G26" s="73">
        <f t="shared" si="7"/>
        <v>41714983412.800003</v>
      </c>
      <c r="H26" s="38">
        <f t="shared" si="7"/>
        <v>177503537121.19998</v>
      </c>
      <c r="I26" s="56">
        <f>H26/E26*100</f>
        <v>63.318301935007625</v>
      </c>
    </row>
    <row r="27" spans="1:10" s="12" customFormat="1" ht="38.25" x14ac:dyDescent="0.25">
      <c r="A27" s="53" t="s">
        <v>192</v>
      </c>
      <c r="B27" s="17" t="s">
        <v>9</v>
      </c>
      <c r="C27" s="42">
        <v>280335277000</v>
      </c>
      <c r="D27" s="42"/>
      <c r="E27" s="42">
        <f>+C27+D27</f>
        <v>280335277000</v>
      </c>
      <c r="F27" s="42">
        <v>132448246629.37999</v>
      </c>
      <c r="G27" s="42">
        <v>41198630539.800003</v>
      </c>
      <c r="H27" s="42">
        <f>+F27+G27</f>
        <v>173646877169.17999</v>
      </c>
      <c r="I27" s="54">
        <f>H27/E27*100</f>
        <v>61.942570705855182</v>
      </c>
    </row>
    <row r="28" spans="1:10" s="12" customFormat="1" ht="26.25" customHeight="1" x14ac:dyDescent="0.25">
      <c r="A28" s="53" t="s">
        <v>193</v>
      </c>
      <c r="B28" s="17" t="s">
        <v>74</v>
      </c>
      <c r="C28" s="42">
        <v>0</v>
      </c>
      <c r="D28" s="42"/>
      <c r="E28" s="42">
        <f>+C28+D28</f>
        <v>0</v>
      </c>
      <c r="F28" s="42">
        <v>3340307079.02</v>
      </c>
      <c r="G28" s="42">
        <v>516352873</v>
      </c>
      <c r="H28" s="42">
        <f>+F28+G28</f>
        <v>3856659952.02</v>
      </c>
      <c r="I28" s="54">
        <v>0</v>
      </c>
    </row>
    <row r="29" spans="1:10" s="9" customFormat="1" x14ac:dyDescent="0.25">
      <c r="A29" s="48" t="s">
        <v>263</v>
      </c>
      <c r="B29" s="28" t="s">
        <v>268</v>
      </c>
      <c r="C29" s="39">
        <f t="shared" ref="C29:H32" si="8">+C30</f>
        <v>0</v>
      </c>
      <c r="D29" s="39">
        <f t="shared" si="8"/>
        <v>0</v>
      </c>
      <c r="E29" s="39">
        <f t="shared" si="8"/>
        <v>0</v>
      </c>
      <c r="F29" s="39">
        <f t="shared" si="8"/>
        <v>69449586.489999995</v>
      </c>
      <c r="G29" s="69">
        <f t="shared" si="8"/>
        <v>738735599.90999997</v>
      </c>
      <c r="H29" s="39">
        <f t="shared" si="8"/>
        <v>808185186.39999998</v>
      </c>
      <c r="I29" s="54">
        <v>0</v>
      </c>
    </row>
    <row r="30" spans="1:10" s="12" customFormat="1" ht="17.25" customHeight="1" x14ac:dyDescent="0.25">
      <c r="A30" s="50" t="s">
        <v>264</v>
      </c>
      <c r="B30" s="25" t="s">
        <v>269</v>
      </c>
      <c r="C30" s="40">
        <f t="shared" si="8"/>
        <v>0</v>
      </c>
      <c r="D30" s="40">
        <f t="shared" si="8"/>
        <v>0</v>
      </c>
      <c r="E30" s="40">
        <f t="shared" si="8"/>
        <v>0</v>
      </c>
      <c r="F30" s="40">
        <f t="shared" si="8"/>
        <v>69449586.489999995</v>
      </c>
      <c r="G30" s="71">
        <f t="shared" si="8"/>
        <v>738735599.90999997</v>
      </c>
      <c r="H30" s="40">
        <f t="shared" si="8"/>
        <v>808185186.39999998</v>
      </c>
      <c r="I30" s="40"/>
    </row>
    <row r="31" spans="1:10" s="12" customFormat="1" x14ac:dyDescent="0.25">
      <c r="A31" s="51" t="s">
        <v>265</v>
      </c>
      <c r="B31" s="33" t="s">
        <v>270</v>
      </c>
      <c r="C31" s="41">
        <f t="shared" si="8"/>
        <v>0</v>
      </c>
      <c r="D31" s="41">
        <f t="shared" si="8"/>
        <v>0</v>
      </c>
      <c r="E31" s="41">
        <f t="shared" si="8"/>
        <v>0</v>
      </c>
      <c r="F31" s="41">
        <f t="shared" si="8"/>
        <v>69449586.489999995</v>
      </c>
      <c r="G31" s="72">
        <f t="shared" si="8"/>
        <v>738735599.90999997</v>
      </c>
      <c r="H31" s="41">
        <f t="shared" si="8"/>
        <v>808185186.39999998</v>
      </c>
      <c r="I31" s="41"/>
    </row>
    <row r="32" spans="1:10" s="12" customFormat="1" ht="21" customHeight="1" x14ac:dyDescent="0.25">
      <c r="A32" s="52" t="s">
        <v>266</v>
      </c>
      <c r="B32" s="31" t="s">
        <v>271</v>
      </c>
      <c r="C32" s="38">
        <f t="shared" si="8"/>
        <v>0</v>
      </c>
      <c r="D32" s="38">
        <f t="shared" si="8"/>
        <v>0</v>
      </c>
      <c r="E32" s="38">
        <f t="shared" si="8"/>
        <v>0</v>
      </c>
      <c r="F32" s="38">
        <f t="shared" si="8"/>
        <v>69449586.489999995</v>
      </c>
      <c r="G32" s="73">
        <f t="shared" si="8"/>
        <v>738735599.90999997</v>
      </c>
      <c r="H32" s="38">
        <f t="shared" si="8"/>
        <v>808185186.39999998</v>
      </c>
      <c r="I32" s="38"/>
    </row>
    <row r="33" spans="1:9" s="12" customFormat="1" x14ac:dyDescent="0.25">
      <c r="A33" s="53" t="s">
        <v>267</v>
      </c>
      <c r="B33" s="17" t="s">
        <v>272</v>
      </c>
      <c r="C33" s="42"/>
      <c r="D33" s="42"/>
      <c r="E33" s="42">
        <f>+C33+D33</f>
        <v>0</v>
      </c>
      <c r="F33" s="42">
        <v>69449586.489999995</v>
      </c>
      <c r="G33" s="19">
        <v>738735599.90999997</v>
      </c>
      <c r="H33" s="42">
        <f>+F33+G33</f>
        <v>808185186.39999998</v>
      </c>
      <c r="I33" s="54"/>
    </row>
    <row r="34" spans="1:9" s="9" customFormat="1" ht="13.5" thickBot="1" x14ac:dyDescent="0.3">
      <c r="A34" s="91" t="s">
        <v>219</v>
      </c>
      <c r="B34" s="92"/>
      <c r="C34" s="57">
        <f t="shared" ref="C34:H34" si="9">+C9+C10+C29</f>
        <v>280335277000</v>
      </c>
      <c r="D34" s="57">
        <f t="shared" si="9"/>
        <v>0</v>
      </c>
      <c r="E34" s="57">
        <f t="shared" si="9"/>
        <v>280335277000</v>
      </c>
      <c r="F34" s="57">
        <f t="shared" si="9"/>
        <v>141209327966.88998</v>
      </c>
      <c r="G34" s="57">
        <f t="shared" si="9"/>
        <v>42117157456.710007</v>
      </c>
      <c r="H34" s="57">
        <f t="shared" si="9"/>
        <v>183326485423.59998</v>
      </c>
      <c r="I34" s="57">
        <f>H34/E34*100</f>
        <v>65.395439127555804</v>
      </c>
    </row>
    <row r="35" spans="1:9" s="2" customFormat="1" x14ac:dyDescent="0.2">
      <c r="A35" s="4"/>
      <c r="B35" s="4"/>
      <c r="C35" s="10"/>
      <c r="D35" s="11"/>
      <c r="E35" s="11"/>
      <c r="F35" s="7"/>
      <c r="G35" s="70"/>
      <c r="H35" s="7"/>
      <c r="I35" s="8"/>
    </row>
    <row r="36" spans="1:9" s="2" customFormat="1" x14ac:dyDescent="0.2">
      <c r="A36" s="4"/>
      <c r="B36" s="4"/>
      <c r="C36" s="10"/>
      <c r="D36" s="10"/>
      <c r="E36" s="10"/>
      <c r="F36" s="7"/>
      <c r="G36" s="7"/>
      <c r="H36" s="7"/>
      <c r="I36" s="8"/>
    </row>
    <row r="37" spans="1:9" s="2" customFormat="1" x14ac:dyDescent="0.2">
      <c r="A37" s="4"/>
      <c r="B37" s="4"/>
      <c r="C37" s="10"/>
      <c r="D37" s="11"/>
      <c r="E37" s="11"/>
      <c r="F37" s="7"/>
      <c r="G37" s="70"/>
      <c r="H37" s="7"/>
      <c r="I37" s="8"/>
    </row>
    <row r="38" spans="1:9" s="2" customFormat="1" x14ac:dyDescent="0.2">
      <c r="A38" s="3"/>
      <c r="B38" s="4"/>
      <c r="F38" s="7"/>
      <c r="G38" s="70"/>
      <c r="H38" s="7"/>
      <c r="I38" s="8"/>
    </row>
    <row r="39" spans="1:9" s="2" customFormat="1" x14ac:dyDescent="0.2">
      <c r="A39" s="3"/>
      <c r="B39" s="4"/>
      <c r="F39" s="7"/>
      <c r="G39" s="70"/>
      <c r="H39" s="7"/>
      <c r="I39" s="8"/>
    </row>
    <row r="40" spans="1:9" s="2" customFormat="1" x14ac:dyDescent="0.2">
      <c r="A40" s="3"/>
      <c r="B40" s="4"/>
      <c r="F40" s="7"/>
      <c r="G40" s="70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E7C7-B39A-4F0A-A15E-0825D8A3B177}">
  <sheetPr>
    <tabColor rgb="FFFF0000"/>
    <pageSetUpPr fitToPage="1"/>
  </sheetPr>
  <dimension ref="A1:Q137"/>
  <sheetViews>
    <sheetView showGridLines="0" tabSelected="1" zoomScale="99" zoomScaleNormal="99" workbookViewId="0">
      <pane xSplit="2" ySplit="8" topLeftCell="H126" activePane="bottomRight" state="frozen"/>
      <selection pane="topRight" activeCell="C1" sqref="C1"/>
      <selection pane="bottomLeft" activeCell="A7" sqref="A7"/>
      <selection pane="bottomRight" activeCell="N135" sqref="I135:N137"/>
    </sheetView>
  </sheetViews>
  <sheetFormatPr baseColWidth="10" defaultColWidth="9.140625" defaultRowHeight="12.75" x14ac:dyDescent="0.25"/>
  <cols>
    <col min="1" max="1" width="29.85546875" style="12" customWidth="1"/>
    <col min="2" max="2" width="53.85546875" style="12" customWidth="1"/>
    <col min="3" max="3" width="16.7109375" style="36" customWidth="1"/>
    <col min="4" max="4" width="18.85546875" style="23" customWidth="1"/>
    <col min="5" max="6" width="17.85546875" style="23" customWidth="1"/>
    <col min="7" max="7" width="16.85546875" style="23" customWidth="1"/>
    <col min="8" max="8" width="16.5703125" style="23" customWidth="1"/>
    <col min="9" max="9" width="16.85546875" style="23" customWidth="1"/>
    <col min="10" max="10" width="18.85546875" style="23" customWidth="1"/>
    <col min="11" max="11" width="20.42578125" style="23" customWidth="1"/>
    <col min="12" max="12" width="17.85546875" style="23" customWidth="1"/>
    <col min="13" max="14" width="8" style="86" customWidth="1"/>
    <col min="15" max="16" width="17.85546875" style="23" customWidth="1"/>
    <col min="17" max="17" width="14.140625" style="12" customWidth="1"/>
    <col min="18" max="18" width="5" style="12" customWidth="1"/>
    <col min="19" max="16384" width="9.140625" style="12"/>
  </cols>
  <sheetData>
    <row r="1" spans="1:17" x14ac:dyDescent="0.25">
      <c r="A1" s="95" t="s">
        <v>37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7" x14ac:dyDescent="0.25">
      <c r="A2" s="95" t="s">
        <v>308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7" x14ac:dyDescent="0.25">
      <c r="A3" s="95" t="s">
        <v>38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</row>
    <row r="4" spans="1:17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7" ht="13.5" thickBot="1" x14ac:dyDescent="0.3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7" x14ac:dyDescent="0.25">
      <c r="C6" s="20"/>
      <c r="D6" s="21"/>
      <c r="E6" s="21"/>
      <c r="F6" s="21"/>
      <c r="G6" s="21"/>
      <c r="H6" s="22"/>
      <c r="M6" s="83"/>
      <c r="N6" s="83"/>
    </row>
    <row r="7" spans="1:17" ht="30.75" customHeight="1" x14ac:dyDescent="0.25">
      <c r="A7" s="96" t="s">
        <v>0</v>
      </c>
      <c r="B7" s="94" t="s">
        <v>1</v>
      </c>
      <c r="C7" s="97" t="s">
        <v>229</v>
      </c>
      <c r="D7" s="93" t="s">
        <v>310</v>
      </c>
      <c r="E7" s="93"/>
      <c r="F7" s="93"/>
      <c r="G7" s="93" t="s">
        <v>309</v>
      </c>
      <c r="H7" s="93"/>
      <c r="I7" s="93"/>
      <c r="J7" s="93" t="s">
        <v>311</v>
      </c>
      <c r="K7" s="93"/>
      <c r="L7" s="93"/>
      <c r="M7" s="99" t="s">
        <v>10</v>
      </c>
      <c r="N7" s="99"/>
      <c r="O7" s="93" t="s">
        <v>11</v>
      </c>
      <c r="P7" s="93" t="s">
        <v>12</v>
      </c>
    </row>
    <row r="8" spans="1:17" x14ac:dyDescent="0.25">
      <c r="A8" s="96"/>
      <c r="B8" s="94"/>
      <c r="C8" s="98"/>
      <c r="D8" s="65" t="s">
        <v>13</v>
      </c>
      <c r="E8" s="65" t="s">
        <v>14</v>
      </c>
      <c r="F8" s="65" t="s">
        <v>15</v>
      </c>
      <c r="G8" s="65" t="s">
        <v>13</v>
      </c>
      <c r="H8" s="65" t="s">
        <v>14</v>
      </c>
      <c r="I8" s="77" t="s">
        <v>15</v>
      </c>
      <c r="J8" s="65" t="s">
        <v>16</v>
      </c>
      <c r="K8" s="65" t="s">
        <v>17</v>
      </c>
      <c r="L8" s="65" t="s">
        <v>18</v>
      </c>
      <c r="M8" s="65" t="s">
        <v>14</v>
      </c>
      <c r="N8" s="65" t="s">
        <v>19</v>
      </c>
      <c r="O8" s="93"/>
      <c r="P8" s="93"/>
    </row>
    <row r="9" spans="1:17" x14ac:dyDescent="0.25">
      <c r="A9" s="24" t="s">
        <v>40</v>
      </c>
      <c r="B9" s="24" t="s">
        <v>20</v>
      </c>
      <c r="C9" s="26">
        <f t="shared" ref="C9:L9" si="0">+C10+C36+C113+C125+C132</f>
        <v>280335277000</v>
      </c>
      <c r="D9" s="26">
        <f t="shared" si="0"/>
        <v>232083069740.78003</v>
      </c>
      <c r="E9" s="26">
        <f t="shared" si="0"/>
        <v>208938525505.22</v>
      </c>
      <c r="F9" s="26">
        <f t="shared" si="0"/>
        <v>140910221349.48999</v>
      </c>
      <c r="G9" s="26">
        <f t="shared" si="0"/>
        <v>-29893778735.049995</v>
      </c>
      <c r="H9" s="26">
        <f t="shared" si="0"/>
        <v>-6749234499.4900017</v>
      </c>
      <c r="I9" s="26">
        <f t="shared" si="0"/>
        <v>35440934171.429993</v>
      </c>
      <c r="J9" s="26">
        <f t="shared" si="0"/>
        <v>202189291005.73001</v>
      </c>
      <c r="K9" s="26">
        <f t="shared" si="0"/>
        <v>202189291005.73001</v>
      </c>
      <c r="L9" s="26">
        <f t="shared" si="0"/>
        <v>176351155520.92001</v>
      </c>
      <c r="M9" s="67">
        <f t="shared" ref="M9:M88" si="1">K9/C9*100</f>
        <v>72.124098390132332</v>
      </c>
      <c r="N9" s="67">
        <f t="shared" ref="N9:N88" si="2">+L9/C9*100</f>
        <v>62.907229303474352</v>
      </c>
      <c r="O9" s="26">
        <f>+O10+O36+O113+O125+O132</f>
        <v>78145985994.269989</v>
      </c>
      <c r="P9" s="26">
        <f>+P10+P36+P113+P125+P132</f>
        <v>25838135484.809982</v>
      </c>
    </row>
    <row r="10" spans="1:17" x14ac:dyDescent="0.25">
      <c r="A10" s="27" t="s">
        <v>41</v>
      </c>
      <c r="B10" s="27" t="s">
        <v>21</v>
      </c>
      <c r="C10" s="29">
        <f t="shared" ref="C10:L10" si="3">+C11</f>
        <v>44050968068</v>
      </c>
      <c r="D10" s="29">
        <f t="shared" si="3"/>
        <v>44047368568</v>
      </c>
      <c r="E10" s="29">
        <f t="shared" si="3"/>
        <v>32286526592</v>
      </c>
      <c r="F10" s="29">
        <f t="shared" si="3"/>
        <v>32101084116</v>
      </c>
      <c r="G10" s="29">
        <f t="shared" si="3"/>
        <v>-6932567143</v>
      </c>
      <c r="H10" s="29">
        <f t="shared" si="3"/>
        <v>4828274833</v>
      </c>
      <c r="I10" s="29">
        <f t="shared" si="3"/>
        <v>4990784703</v>
      </c>
      <c r="J10" s="29">
        <f t="shared" si="3"/>
        <v>37114801425</v>
      </c>
      <c r="K10" s="29">
        <f t="shared" si="3"/>
        <v>37114801425</v>
      </c>
      <c r="L10" s="29">
        <f t="shared" si="3"/>
        <v>37091868819</v>
      </c>
      <c r="M10" s="79">
        <f t="shared" si="1"/>
        <v>84.254224260649906</v>
      </c>
      <c r="N10" s="79">
        <f t="shared" si="2"/>
        <v>84.202165005187908</v>
      </c>
      <c r="O10" s="29">
        <f>+O11</f>
        <v>6936166643</v>
      </c>
      <c r="P10" s="29">
        <f>+P11</f>
        <v>22932606</v>
      </c>
    </row>
    <row r="11" spans="1:17" s="13" customFormat="1" x14ac:dyDescent="0.25">
      <c r="A11" s="24" t="s">
        <v>42</v>
      </c>
      <c r="B11" s="24" t="s">
        <v>22</v>
      </c>
      <c r="C11" s="26">
        <f>+C12+C20+C28</f>
        <v>44050968068</v>
      </c>
      <c r="D11" s="26">
        <f t="shared" ref="D11:L11" si="4">+D12+D20+D28</f>
        <v>44047368568</v>
      </c>
      <c r="E11" s="26">
        <f t="shared" si="4"/>
        <v>32286526592</v>
      </c>
      <c r="F11" s="26">
        <f t="shared" si="4"/>
        <v>32101084116</v>
      </c>
      <c r="G11" s="26">
        <f t="shared" si="4"/>
        <v>-6932567143</v>
      </c>
      <c r="H11" s="26">
        <f t="shared" si="4"/>
        <v>4828274833</v>
      </c>
      <c r="I11" s="26">
        <f t="shared" si="4"/>
        <v>4990784703</v>
      </c>
      <c r="J11" s="26">
        <f t="shared" si="4"/>
        <v>37114801425</v>
      </c>
      <c r="K11" s="26">
        <f t="shared" si="4"/>
        <v>37114801425</v>
      </c>
      <c r="L11" s="26">
        <f t="shared" si="4"/>
        <v>37091868819</v>
      </c>
      <c r="M11" s="67">
        <f t="shared" si="1"/>
        <v>84.254224260649906</v>
      </c>
      <c r="N11" s="67">
        <f t="shared" si="2"/>
        <v>84.202165005187908</v>
      </c>
      <c r="O11" s="26">
        <f>+O12+O20+O28</f>
        <v>6936166643</v>
      </c>
      <c r="P11" s="26">
        <f>+P12+P20+P28</f>
        <v>22932606</v>
      </c>
    </row>
    <row r="12" spans="1:17" x14ac:dyDescent="0.25">
      <c r="A12" s="30" t="s">
        <v>43</v>
      </c>
      <c r="B12" s="30" t="s">
        <v>23</v>
      </c>
      <c r="C12" s="15">
        <f t="shared" ref="C12:L12" si="5">+C13</f>
        <v>29791805758</v>
      </c>
      <c r="D12" s="15">
        <f t="shared" si="5"/>
        <v>29791805758</v>
      </c>
      <c r="E12" s="15">
        <f t="shared" si="5"/>
        <v>21478940805</v>
      </c>
      <c r="F12" s="15">
        <f t="shared" si="5"/>
        <v>21403912792</v>
      </c>
      <c r="G12" s="15">
        <f t="shared" si="5"/>
        <v>-4517875626</v>
      </c>
      <c r="H12" s="15">
        <f t="shared" si="5"/>
        <v>3794989327</v>
      </c>
      <c r="I12" s="15">
        <f t="shared" si="5"/>
        <v>3847084734</v>
      </c>
      <c r="J12" s="15">
        <f t="shared" si="5"/>
        <v>25273930132</v>
      </c>
      <c r="K12" s="15">
        <f t="shared" si="5"/>
        <v>25273930132</v>
      </c>
      <c r="L12" s="15">
        <f t="shared" si="5"/>
        <v>25250997526</v>
      </c>
      <c r="M12" s="80">
        <f t="shared" si="1"/>
        <v>84.835173595387673</v>
      </c>
      <c r="N12" s="80">
        <f t="shared" si="2"/>
        <v>84.758197375193831</v>
      </c>
      <c r="O12" s="15">
        <f>+O13</f>
        <v>4517875626</v>
      </c>
      <c r="P12" s="15">
        <f>+P13</f>
        <v>22932606</v>
      </c>
    </row>
    <row r="13" spans="1:17" x14ac:dyDescent="0.25">
      <c r="A13" s="30" t="s">
        <v>44</v>
      </c>
      <c r="B13" s="30" t="s">
        <v>24</v>
      </c>
      <c r="C13" s="15">
        <f>+C14+C15+C16+C17+C18+C19</f>
        <v>29791805758</v>
      </c>
      <c r="D13" s="15">
        <f t="shared" ref="D13:L13" si="6">+D14+D15+D16+D17+D18+D19</f>
        <v>29791805758</v>
      </c>
      <c r="E13" s="15">
        <f t="shared" si="6"/>
        <v>21478940805</v>
      </c>
      <c r="F13" s="15">
        <f t="shared" si="6"/>
        <v>21403912792</v>
      </c>
      <c r="G13" s="15">
        <f t="shared" si="6"/>
        <v>-4517875626</v>
      </c>
      <c r="H13" s="15">
        <f t="shared" si="6"/>
        <v>3794989327</v>
      </c>
      <c r="I13" s="15">
        <f t="shared" si="6"/>
        <v>3847084734</v>
      </c>
      <c r="J13" s="15">
        <f t="shared" si="6"/>
        <v>25273930132</v>
      </c>
      <c r="K13" s="15">
        <f t="shared" si="6"/>
        <v>25273930132</v>
      </c>
      <c r="L13" s="15">
        <f t="shared" si="6"/>
        <v>25250997526</v>
      </c>
      <c r="M13" s="80">
        <f t="shared" si="1"/>
        <v>84.835173595387673</v>
      </c>
      <c r="N13" s="80">
        <f t="shared" si="2"/>
        <v>84.758197375193831</v>
      </c>
      <c r="O13" s="15">
        <f>+O14+O15+O16+O17+O18+O19</f>
        <v>4517875626</v>
      </c>
      <c r="P13" s="15">
        <f>+P14+P15+P16+P17+P18+P19</f>
        <v>22932606</v>
      </c>
    </row>
    <row r="14" spans="1:17" x14ac:dyDescent="0.25">
      <c r="A14" s="16" t="s">
        <v>45</v>
      </c>
      <c r="B14" s="16" t="s">
        <v>46</v>
      </c>
      <c r="C14" s="18">
        <v>23069667953</v>
      </c>
      <c r="D14" s="66">
        <v>23069667953</v>
      </c>
      <c r="E14" s="66">
        <v>18126529910</v>
      </c>
      <c r="F14" s="66">
        <v>18126321855</v>
      </c>
      <c r="G14" s="66">
        <v>-3249642550</v>
      </c>
      <c r="H14" s="66">
        <v>1693495493</v>
      </c>
      <c r="I14" s="66">
        <v>1670770942</v>
      </c>
      <c r="J14" s="19">
        <f t="shared" ref="J14:L19" si="7">+D14+G14</f>
        <v>19820025403</v>
      </c>
      <c r="K14" s="19">
        <f t="shared" si="7"/>
        <v>19820025403</v>
      </c>
      <c r="L14" s="19">
        <f t="shared" si="7"/>
        <v>19797092797</v>
      </c>
      <c r="M14" s="82">
        <f t="shared" si="1"/>
        <v>85.913787070448862</v>
      </c>
      <c r="N14" s="82">
        <f t="shared" si="2"/>
        <v>85.814381192363754</v>
      </c>
      <c r="O14" s="19">
        <f t="shared" ref="O14:O19" si="8">+C14-J14</f>
        <v>3249642550</v>
      </c>
      <c r="P14" s="19">
        <f t="shared" ref="P14:P19" si="9">+K14-L14</f>
        <v>22932606</v>
      </c>
      <c r="Q14" s="37"/>
    </row>
    <row r="15" spans="1:17" x14ac:dyDescent="0.25">
      <c r="A15" s="16" t="s">
        <v>47</v>
      </c>
      <c r="B15" s="16" t="s">
        <v>48</v>
      </c>
      <c r="C15" s="18">
        <v>1444951000</v>
      </c>
      <c r="D15" s="66">
        <v>1444951000</v>
      </c>
      <c r="E15" s="66">
        <v>823492090</v>
      </c>
      <c r="F15" s="66">
        <v>823492090</v>
      </c>
      <c r="G15" s="66">
        <v>-532932428</v>
      </c>
      <c r="H15" s="66">
        <v>88526482</v>
      </c>
      <c r="I15" s="66">
        <v>88526482</v>
      </c>
      <c r="J15" s="19">
        <f t="shared" si="7"/>
        <v>912018572</v>
      </c>
      <c r="K15" s="19">
        <f t="shared" si="7"/>
        <v>912018572</v>
      </c>
      <c r="L15" s="19">
        <f t="shared" si="7"/>
        <v>912018572</v>
      </c>
      <c r="M15" s="82">
        <f t="shared" si="1"/>
        <v>63.117612431148181</v>
      </c>
      <c r="N15" s="82">
        <f t="shared" si="2"/>
        <v>63.117612431148181</v>
      </c>
      <c r="O15" s="19">
        <f t="shared" si="8"/>
        <v>532932428</v>
      </c>
      <c r="P15" s="19">
        <f t="shared" si="9"/>
        <v>0</v>
      </c>
      <c r="Q15" s="37"/>
    </row>
    <row r="16" spans="1:17" x14ac:dyDescent="0.25">
      <c r="A16" s="16" t="s">
        <v>49</v>
      </c>
      <c r="B16" s="16" t="s">
        <v>50</v>
      </c>
      <c r="C16" s="18">
        <v>740754727</v>
      </c>
      <c r="D16" s="66">
        <v>740754727</v>
      </c>
      <c r="E16" s="66">
        <v>600487194</v>
      </c>
      <c r="F16" s="66">
        <v>583147376</v>
      </c>
      <c r="G16" s="66">
        <v>-109471535</v>
      </c>
      <c r="H16" s="66">
        <v>30795998</v>
      </c>
      <c r="I16" s="66">
        <v>48135816</v>
      </c>
      <c r="J16" s="19">
        <f t="shared" si="7"/>
        <v>631283192</v>
      </c>
      <c r="K16" s="19">
        <f t="shared" si="7"/>
        <v>631283192</v>
      </c>
      <c r="L16" s="19">
        <f t="shared" si="7"/>
        <v>631283192</v>
      </c>
      <c r="M16" s="82">
        <f t="shared" si="1"/>
        <v>85.221621812208838</v>
      </c>
      <c r="N16" s="82">
        <f t="shared" si="2"/>
        <v>85.221621812208838</v>
      </c>
      <c r="O16" s="19">
        <f t="shared" si="8"/>
        <v>109471535</v>
      </c>
      <c r="P16" s="19">
        <f t="shared" si="9"/>
        <v>0</v>
      </c>
      <c r="Q16" s="37"/>
    </row>
    <row r="17" spans="1:17" x14ac:dyDescent="0.25">
      <c r="A17" s="16" t="s">
        <v>51</v>
      </c>
      <c r="B17" s="16" t="s">
        <v>52</v>
      </c>
      <c r="C17" s="18">
        <v>1075520876</v>
      </c>
      <c r="D17" s="66">
        <v>1075520876</v>
      </c>
      <c r="E17" s="66">
        <v>938178465</v>
      </c>
      <c r="F17" s="66">
        <v>921743685</v>
      </c>
      <c r="G17" s="66">
        <v>-153777191</v>
      </c>
      <c r="H17" s="66">
        <v>-16434780</v>
      </c>
      <c r="I17" s="66">
        <v>0</v>
      </c>
      <c r="J17" s="19">
        <f t="shared" si="7"/>
        <v>921743685</v>
      </c>
      <c r="K17" s="19">
        <f t="shared" si="7"/>
        <v>921743685</v>
      </c>
      <c r="L17" s="19">
        <f t="shared" si="7"/>
        <v>921743685</v>
      </c>
      <c r="M17" s="82">
        <f t="shared" si="1"/>
        <v>85.702072881010267</v>
      </c>
      <c r="N17" s="82">
        <f t="shared" si="2"/>
        <v>85.702072881010267</v>
      </c>
      <c r="O17" s="19">
        <f t="shared" si="8"/>
        <v>153777191</v>
      </c>
      <c r="P17" s="19">
        <f t="shared" si="9"/>
        <v>0</v>
      </c>
      <c r="Q17" s="37"/>
    </row>
    <row r="18" spans="1:17" x14ac:dyDescent="0.25">
      <c r="A18" s="16" t="s">
        <v>53</v>
      </c>
      <c r="B18" s="16" t="s">
        <v>54</v>
      </c>
      <c r="C18" s="18">
        <v>2280480000</v>
      </c>
      <c r="D18" s="66">
        <v>2280480000</v>
      </c>
      <c r="E18" s="66">
        <v>67405105</v>
      </c>
      <c r="F18" s="66">
        <v>67405105</v>
      </c>
      <c r="G18" s="66">
        <v>-232475064</v>
      </c>
      <c r="H18" s="66">
        <v>1980599831</v>
      </c>
      <c r="I18" s="66">
        <v>1980599831</v>
      </c>
      <c r="J18" s="19">
        <f t="shared" si="7"/>
        <v>2048004936</v>
      </c>
      <c r="K18" s="19">
        <f t="shared" si="7"/>
        <v>2048004936</v>
      </c>
      <c r="L18" s="19">
        <f t="shared" si="7"/>
        <v>2048004936</v>
      </c>
      <c r="M18" s="82">
        <f t="shared" si="1"/>
        <v>89.805871395495686</v>
      </c>
      <c r="N18" s="82">
        <f t="shared" si="2"/>
        <v>89.805871395495686</v>
      </c>
      <c r="O18" s="19">
        <f t="shared" si="8"/>
        <v>232475064</v>
      </c>
      <c r="P18" s="19">
        <f t="shared" si="9"/>
        <v>0</v>
      </c>
      <c r="Q18" s="37"/>
    </row>
    <row r="19" spans="1:17" x14ac:dyDescent="0.25">
      <c r="A19" s="16" t="s">
        <v>55</v>
      </c>
      <c r="B19" s="16" t="s">
        <v>56</v>
      </c>
      <c r="C19" s="18">
        <v>1180431202</v>
      </c>
      <c r="D19" s="66">
        <v>1180431202</v>
      </c>
      <c r="E19" s="66">
        <v>922848041</v>
      </c>
      <c r="F19" s="66">
        <v>881802681</v>
      </c>
      <c r="G19" s="66">
        <v>-239576858</v>
      </c>
      <c r="H19" s="66">
        <v>18006303</v>
      </c>
      <c r="I19" s="66">
        <v>59051663</v>
      </c>
      <c r="J19" s="19">
        <f t="shared" si="7"/>
        <v>940854344</v>
      </c>
      <c r="K19" s="19">
        <f t="shared" si="7"/>
        <v>940854344</v>
      </c>
      <c r="L19" s="19">
        <f t="shared" si="7"/>
        <v>940854344</v>
      </c>
      <c r="M19" s="82">
        <f t="shared" si="1"/>
        <v>79.704293008005394</v>
      </c>
      <c r="N19" s="82">
        <f t="shared" si="2"/>
        <v>79.704293008005394</v>
      </c>
      <c r="O19" s="19">
        <f t="shared" si="8"/>
        <v>239576858</v>
      </c>
      <c r="P19" s="19">
        <f t="shared" si="9"/>
        <v>0</v>
      </c>
      <c r="Q19" s="37"/>
    </row>
    <row r="20" spans="1:17" x14ac:dyDescent="0.25">
      <c r="A20" s="30" t="s">
        <v>57</v>
      </c>
      <c r="B20" s="30" t="s">
        <v>25</v>
      </c>
      <c r="C20" s="15">
        <f>+C21+C22+C23+C24+C25+C26+C27</f>
        <v>10295936663</v>
      </c>
      <c r="D20" s="15">
        <f t="shared" ref="D20:L20" si="10">+D21+D22+D23+D24+D25+D26+D27</f>
        <v>10292337163</v>
      </c>
      <c r="E20" s="15">
        <f t="shared" si="10"/>
        <v>8276224702</v>
      </c>
      <c r="F20" s="15">
        <f t="shared" si="10"/>
        <v>8230130409</v>
      </c>
      <c r="G20" s="15">
        <f t="shared" si="10"/>
        <v>-1157216969</v>
      </c>
      <c r="H20" s="15">
        <f t="shared" si="10"/>
        <v>858895492</v>
      </c>
      <c r="I20" s="15">
        <f t="shared" si="10"/>
        <v>904989785</v>
      </c>
      <c r="J20" s="15">
        <f t="shared" si="10"/>
        <v>9135120194</v>
      </c>
      <c r="K20" s="15">
        <f t="shared" si="10"/>
        <v>9135120194</v>
      </c>
      <c r="L20" s="15">
        <f t="shared" si="10"/>
        <v>9135120194</v>
      </c>
      <c r="M20" s="80">
        <f t="shared" si="1"/>
        <v>88.725489413978536</v>
      </c>
      <c r="N20" s="80">
        <f t="shared" si="2"/>
        <v>88.725489413978536</v>
      </c>
      <c r="O20" s="15">
        <f>+O21+O22+O23+O24+O25+O26+O27</f>
        <v>1160816469</v>
      </c>
      <c r="P20" s="15">
        <f>+P21+P22+P23+P24+P25+P26+P27</f>
        <v>0</v>
      </c>
    </row>
    <row r="21" spans="1:17" x14ac:dyDescent="0.25">
      <c r="A21" s="16" t="s">
        <v>58</v>
      </c>
      <c r="B21" s="16" t="s">
        <v>60</v>
      </c>
      <c r="C21" s="18">
        <v>3029554909</v>
      </c>
      <c r="D21" s="19">
        <v>3027988609</v>
      </c>
      <c r="E21" s="19">
        <v>2481946017</v>
      </c>
      <c r="F21" s="19">
        <v>2479865412</v>
      </c>
      <c r="G21" s="19">
        <v>-319311617</v>
      </c>
      <c r="H21" s="19">
        <v>226730975</v>
      </c>
      <c r="I21" s="19">
        <v>228811580</v>
      </c>
      <c r="J21" s="19">
        <f>+D21+G21</f>
        <v>2708676992</v>
      </c>
      <c r="K21" s="19">
        <f>+E21+H21</f>
        <v>2708676992</v>
      </c>
      <c r="L21" s="19">
        <f t="shared" ref="L21:L27" si="11">+F21+I21</f>
        <v>2708676992</v>
      </c>
      <c r="M21" s="82">
        <f t="shared" si="1"/>
        <v>89.408413887902896</v>
      </c>
      <c r="N21" s="82">
        <f t="shared" si="2"/>
        <v>89.408413887902896</v>
      </c>
      <c r="O21" s="19">
        <f t="shared" ref="O21:O27" si="12">+C21-J21</f>
        <v>320877917</v>
      </c>
      <c r="P21" s="19">
        <f t="shared" ref="P21:P27" si="13">+K21-L21</f>
        <v>0</v>
      </c>
      <c r="Q21" s="37"/>
    </row>
    <row r="22" spans="1:17" x14ac:dyDescent="0.25">
      <c r="A22" s="16" t="s">
        <v>59</v>
      </c>
      <c r="B22" s="16" t="s">
        <v>61</v>
      </c>
      <c r="C22" s="18">
        <v>2146935009</v>
      </c>
      <c r="D22" s="19">
        <v>2145781109</v>
      </c>
      <c r="E22" s="19">
        <v>1759173165</v>
      </c>
      <c r="F22" s="19">
        <v>1756699160</v>
      </c>
      <c r="G22" s="19">
        <v>-227003069</v>
      </c>
      <c r="H22" s="19">
        <v>159604875</v>
      </c>
      <c r="I22" s="19">
        <v>162078880</v>
      </c>
      <c r="J22" s="19">
        <f t="shared" ref="J22:K27" si="14">+D22+G22</f>
        <v>1918778040</v>
      </c>
      <c r="K22" s="19">
        <f t="shared" si="14"/>
        <v>1918778040</v>
      </c>
      <c r="L22" s="19">
        <f t="shared" si="11"/>
        <v>1918778040</v>
      </c>
      <c r="M22" s="82">
        <f t="shared" si="1"/>
        <v>89.372898199360435</v>
      </c>
      <c r="N22" s="82">
        <f t="shared" si="2"/>
        <v>89.372898199360435</v>
      </c>
      <c r="O22" s="19">
        <f t="shared" si="12"/>
        <v>228156969</v>
      </c>
      <c r="P22" s="19">
        <f t="shared" si="13"/>
        <v>0</v>
      </c>
      <c r="Q22" s="37"/>
    </row>
    <row r="23" spans="1:17" x14ac:dyDescent="0.25">
      <c r="A23" s="16" t="s">
        <v>62</v>
      </c>
      <c r="B23" s="16" t="s">
        <v>67</v>
      </c>
      <c r="C23" s="18">
        <v>2485978745</v>
      </c>
      <c r="D23" s="19">
        <v>2485978745</v>
      </c>
      <c r="E23" s="19">
        <v>1871463520</v>
      </c>
      <c r="F23" s="19">
        <v>1857234637</v>
      </c>
      <c r="G23" s="19">
        <v>-300188383</v>
      </c>
      <c r="H23" s="19">
        <v>314326842</v>
      </c>
      <c r="I23" s="19">
        <v>328555725</v>
      </c>
      <c r="J23" s="19">
        <f t="shared" si="14"/>
        <v>2185790362</v>
      </c>
      <c r="K23" s="19">
        <f t="shared" si="14"/>
        <v>2185790362</v>
      </c>
      <c r="L23" s="19">
        <f t="shared" si="11"/>
        <v>2185790362</v>
      </c>
      <c r="M23" s="82">
        <f t="shared" si="1"/>
        <v>87.924740563298741</v>
      </c>
      <c r="N23" s="82">
        <f t="shared" si="2"/>
        <v>87.924740563298741</v>
      </c>
      <c r="O23" s="19">
        <f t="shared" si="12"/>
        <v>300188383</v>
      </c>
      <c r="P23" s="19">
        <f t="shared" si="13"/>
        <v>0</v>
      </c>
      <c r="Q23" s="37"/>
    </row>
    <row r="24" spans="1:17" x14ac:dyDescent="0.25">
      <c r="A24" s="16" t="s">
        <v>63</v>
      </c>
      <c r="B24" s="16" t="s">
        <v>68</v>
      </c>
      <c r="C24" s="18">
        <v>1109458500</v>
      </c>
      <c r="D24" s="19">
        <v>1109089200</v>
      </c>
      <c r="E24" s="19">
        <v>914105800</v>
      </c>
      <c r="F24" s="19">
        <v>904407900</v>
      </c>
      <c r="G24" s="19">
        <v>-126427900</v>
      </c>
      <c r="H24" s="19">
        <v>68555500</v>
      </c>
      <c r="I24" s="19">
        <v>78253400</v>
      </c>
      <c r="J24" s="19">
        <f t="shared" si="14"/>
        <v>982661300</v>
      </c>
      <c r="K24" s="19">
        <f t="shared" si="14"/>
        <v>982661300</v>
      </c>
      <c r="L24" s="19">
        <f t="shared" si="11"/>
        <v>982661300</v>
      </c>
      <c r="M24" s="82">
        <f t="shared" si="1"/>
        <v>88.571253453824554</v>
      </c>
      <c r="N24" s="82">
        <f t="shared" si="2"/>
        <v>88.571253453824554</v>
      </c>
      <c r="O24" s="19">
        <f t="shared" si="12"/>
        <v>126797200</v>
      </c>
      <c r="P24" s="19">
        <f t="shared" si="13"/>
        <v>0</v>
      </c>
      <c r="Q24" s="37"/>
    </row>
    <row r="25" spans="1:17" x14ac:dyDescent="0.25">
      <c r="A25" s="16" t="s">
        <v>64</v>
      </c>
      <c r="B25" s="16" t="s">
        <v>69</v>
      </c>
      <c r="C25" s="18">
        <v>132435500</v>
      </c>
      <c r="D25" s="19">
        <v>132387200</v>
      </c>
      <c r="E25" s="19">
        <v>102081000</v>
      </c>
      <c r="F25" s="19">
        <v>101340700</v>
      </c>
      <c r="G25" s="19">
        <v>-21579300</v>
      </c>
      <c r="H25" s="19">
        <v>8726900</v>
      </c>
      <c r="I25" s="19">
        <v>9467200</v>
      </c>
      <c r="J25" s="19">
        <f t="shared" si="14"/>
        <v>110807900</v>
      </c>
      <c r="K25" s="19">
        <f t="shared" si="14"/>
        <v>110807900</v>
      </c>
      <c r="L25" s="19">
        <f t="shared" si="11"/>
        <v>110807900</v>
      </c>
      <c r="M25" s="82">
        <f t="shared" si="1"/>
        <v>83.669333373604502</v>
      </c>
      <c r="N25" s="82">
        <f t="shared" si="2"/>
        <v>83.669333373604502</v>
      </c>
      <c r="O25" s="19">
        <f t="shared" si="12"/>
        <v>21627600</v>
      </c>
      <c r="P25" s="19">
        <f t="shared" si="13"/>
        <v>0</v>
      </c>
      <c r="Q25" s="37"/>
    </row>
    <row r="26" spans="1:17" x14ac:dyDescent="0.25">
      <c r="A26" s="16" t="s">
        <v>65</v>
      </c>
      <c r="B26" s="16" t="s">
        <v>70</v>
      </c>
      <c r="C26" s="18">
        <v>834344600</v>
      </c>
      <c r="D26" s="19">
        <v>834067600</v>
      </c>
      <c r="E26" s="19">
        <v>687839800</v>
      </c>
      <c r="F26" s="19">
        <v>678316300</v>
      </c>
      <c r="G26" s="19">
        <v>-97060600</v>
      </c>
      <c r="H26" s="19">
        <v>49167200</v>
      </c>
      <c r="I26" s="19">
        <v>58690700</v>
      </c>
      <c r="J26" s="19">
        <f t="shared" si="14"/>
        <v>737007000</v>
      </c>
      <c r="K26" s="19">
        <f t="shared" si="14"/>
        <v>737007000</v>
      </c>
      <c r="L26" s="19">
        <f t="shared" si="11"/>
        <v>737007000</v>
      </c>
      <c r="M26" s="82">
        <f t="shared" si="1"/>
        <v>88.333645354689182</v>
      </c>
      <c r="N26" s="82">
        <f t="shared" si="2"/>
        <v>88.333645354689182</v>
      </c>
      <c r="O26" s="19">
        <f t="shared" si="12"/>
        <v>97337600</v>
      </c>
      <c r="P26" s="19">
        <f t="shared" si="13"/>
        <v>0</v>
      </c>
      <c r="Q26" s="37"/>
    </row>
    <row r="27" spans="1:17" x14ac:dyDescent="0.25">
      <c r="A27" s="16" t="s">
        <v>66</v>
      </c>
      <c r="B27" s="16" t="s">
        <v>71</v>
      </c>
      <c r="C27" s="18">
        <v>557229400</v>
      </c>
      <c r="D27" s="19">
        <v>557044700</v>
      </c>
      <c r="E27" s="19">
        <v>459615400</v>
      </c>
      <c r="F27" s="19">
        <v>452266300</v>
      </c>
      <c r="G27" s="19">
        <v>-65646100</v>
      </c>
      <c r="H27" s="19">
        <v>31783200</v>
      </c>
      <c r="I27" s="19">
        <v>39132300</v>
      </c>
      <c r="J27" s="19">
        <f t="shared" si="14"/>
        <v>491398600</v>
      </c>
      <c r="K27" s="19">
        <f t="shared" si="14"/>
        <v>491398600</v>
      </c>
      <c r="L27" s="19">
        <f t="shared" si="11"/>
        <v>491398600</v>
      </c>
      <c r="M27" s="82">
        <f t="shared" si="1"/>
        <v>88.186050484773418</v>
      </c>
      <c r="N27" s="82">
        <f t="shared" si="2"/>
        <v>88.186050484773418</v>
      </c>
      <c r="O27" s="19">
        <f t="shared" si="12"/>
        <v>65830800</v>
      </c>
      <c r="P27" s="19">
        <f t="shared" si="13"/>
        <v>0</v>
      </c>
      <c r="Q27" s="37"/>
    </row>
    <row r="28" spans="1:17" x14ac:dyDescent="0.25">
      <c r="A28" s="30" t="s">
        <v>80</v>
      </c>
      <c r="B28" s="30" t="s">
        <v>26</v>
      </c>
      <c r="C28" s="15">
        <f>+C29+C33+C34+C35</f>
        <v>3963225647</v>
      </c>
      <c r="D28" s="15">
        <f t="shared" ref="D28:L28" si="15">+D29+D33+D34+D35</f>
        <v>3963225647</v>
      </c>
      <c r="E28" s="15">
        <f t="shared" si="15"/>
        <v>2531361085</v>
      </c>
      <c r="F28" s="15">
        <f t="shared" si="15"/>
        <v>2467040915</v>
      </c>
      <c r="G28" s="15">
        <f t="shared" si="15"/>
        <v>-1257474548</v>
      </c>
      <c r="H28" s="15">
        <f t="shared" si="15"/>
        <v>174390014</v>
      </c>
      <c r="I28" s="15">
        <f t="shared" si="15"/>
        <v>238710184</v>
      </c>
      <c r="J28" s="15">
        <f t="shared" si="15"/>
        <v>2705751099</v>
      </c>
      <c r="K28" s="15">
        <f t="shared" si="15"/>
        <v>2705751099</v>
      </c>
      <c r="L28" s="15">
        <f t="shared" si="15"/>
        <v>2705751099</v>
      </c>
      <c r="M28" s="80">
        <f t="shared" si="1"/>
        <v>68.271436955605665</v>
      </c>
      <c r="N28" s="80">
        <f t="shared" si="2"/>
        <v>68.271436955605665</v>
      </c>
      <c r="O28" s="15">
        <f>+O29+O33+O34+O35</f>
        <v>1257474548</v>
      </c>
      <c r="P28" s="15">
        <f>+P29+P33+P34+P35</f>
        <v>0</v>
      </c>
    </row>
    <row r="29" spans="1:17" x14ac:dyDescent="0.25">
      <c r="A29" s="30" t="s">
        <v>81</v>
      </c>
      <c r="B29" s="30" t="s">
        <v>82</v>
      </c>
      <c r="C29" s="15">
        <f>+C30+C31+C32</f>
        <v>1868874647</v>
      </c>
      <c r="D29" s="15">
        <f t="shared" ref="D29:L29" si="16">+D30+D31+D32</f>
        <v>1868874647</v>
      </c>
      <c r="E29" s="15">
        <f t="shared" si="16"/>
        <v>1453871460</v>
      </c>
      <c r="F29" s="15">
        <f t="shared" si="16"/>
        <v>1389551290</v>
      </c>
      <c r="G29" s="15">
        <f t="shared" si="16"/>
        <v>-390640726</v>
      </c>
      <c r="H29" s="15">
        <f t="shared" si="16"/>
        <v>24362461</v>
      </c>
      <c r="I29" s="15">
        <f t="shared" si="16"/>
        <v>88682631</v>
      </c>
      <c r="J29" s="15">
        <f t="shared" si="16"/>
        <v>1478233921</v>
      </c>
      <c r="K29" s="15">
        <f t="shared" si="16"/>
        <v>1478233921</v>
      </c>
      <c r="L29" s="15">
        <f t="shared" si="16"/>
        <v>1478233921</v>
      </c>
      <c r="M29" s="80">
        <f t="shared" si="1"/>
        <v>79.097542650756509</v>
      </c>
      <c r="N29" s="80">
        <f t="shared" si="2"/>
        <v>79.097542650756509</v>
      </c>
      <c r="O29" s="15">
        <f>+O30+O31+O32</f>
        <v>390640726</v>
      </c>
      <c r="P29" s="15">
        <f>+P30+P31+P32</f>
        <v>0</v>
      </c>
    </row>
    <row r="30" spans="1:17" x14ac:dyDescent="0.25">
      <c r="A30" s="16" t="s">
        <v>83</v>
      </c>
      <c r="B30" s="16" t="s">
        <v>84</v>
      </c>
      <c r="C30" s="18">
        <v>1333045000</v>
      </c>
      <c r="D30" s="19">
        <v>1333045000</v>
      </c>
      <c r="E30" s="19">
        <v>1079970804</v>
      </c>
      <c r="F30" s="19">
        <v>1079970804</v>
      </c>
      <c r="G30" s="19">
        <v>-171719692</v>
      </c>
      <c r="H30" s="19">
        <v>81354504</v>
      </c>
      <c r="I30" s="19">
        <v>81354504</v>
      </c>
      <c r="J30" s="19">
        <f t="shared" ref="J30:L35" si="17">+D30+G30</f>
        <v>1161325308</v>
      </c>
      <c r="K30" s="19">
        <f t="shared" si="17"/>
        <v>1161325308</v>
      </c>
      <c r="L30" s="19">
        <f t="shared" si="17"/>
        <v>1161325308</v>
      </c>
      <c r="M30" s="82">
        <f t="shared" si="1"/>
        <v>87.118237418841829</v>
      </c>
      <c r="N30" s="82">
        <f t="shared" si="2"/>
        <v>87.118237418841829</v>
      </c>
      <c r="O30" s="19">
        <f t="shared" ref="O30:O35" si="18">+C30-J30</f>
        <v>171719692</v>
      </c>
      <c r="P30" s="19">
        <f t="shared" ref="P30:P35" si="19">+K30-L30</f>
        <v>0</v>
      </c>
      <c r="Q30" s="37"/>
    </row>
    <row r="31" spans="1:17" x14ac:dyDescent="0.25">
      <c r="A31" s="16" t="s">
        <v>85</v>
      </c>
      <c r="B31" s="16" t="s">
        <v>86</v>
      </c>
      <c r="C31" s="18">
        <v>394014764</v>
      </c>
      <c r="D31" s="19">
        <v>394014764</v>
      </c>
      <c r="E31" s="19">
        <v>259387384</v>
      </c>
      <c r="F31" s="19">
        <v>204387392</v>
      </c>
      <c r="G31" s="19">
        <v>-189627372</v>
      </c>
      <c r="H31" s="19">
        <v>-54999992</v>
      </c>
      <c r="I31" s="19">
        <v>0</v>
      </c>
      <c r="J31" s="19">
        <f t="shared" si="17"/>
        <v>204387392</v>
      </c>
      <c r="K31" s="19">
        <f t="shared" si="17"/>
        <v>204387392</v>
      </c>
      <c r="L31" s="19">
        <f t="shared" si="17"/>
        <v>204387392</v>
      </c>
      <c r="M31" s="82">
        <f t="shared" si="1"/>
        <v>51.873028798484313</v>
      </c>
      <c r="N31" s="82">
        <f t="shared" si="2"/>
        <v>51.873028798484313</v>
      </c>
      <c r="O31" s="19">
        <f t="shared" si="18"/>
        <v>189627372</v>
      </c>
      <c r="P31" s="19">
        <f t="shared" si="19"/>
        <v>0</v>
      </c>
      <c r="Q31" s="37"/>
    </row>
    <row r="32" spans="1:17" x14ac:dyDescent="0.25">
      <c r="A32" s="16" t="s">
        <v>87</v>
      </c>
      <c r="B32" s="16" t="s">
        <v>88</v>
      </c>
      <c r="C32" s="18">
        <v>141814883</v>
      </c>
      <c r="D32" s="19">
        <v>141814883</v>
      </c>
      <c r="E32" s="19">
        <v>114513272</v>
      </c>
      <c r="F32" s="19">
        <v>105193094</v>
      </c>
      <c r="G32" s="19">
        <v>-29293662</v>
      </c>
      <c r="H32" s="19">
        <v>-1992051</v>
      </c>
      <c r="I32" s="19">
        <v>7328127</v>
      </c>
      <c r="J32" s="19">
        <f t="shared" si="17"/>
        <v>112521221</v>
      </c>
      <c r="K32" s="19">
        <f t="shared" si="17"/>
        <v>112521221</v>
      </c>
      <c r="L32" s="19">
        <f t="shared" si="17"/>
        <v>112521221</v>
      </c>
      <c r="M32" s="82">
        <f t="shared" si="1"/>
        <v>79.343732208981194</v>
      </c>
      <c r="N32" s="82">
        <f t="shared" si="2"/>
        <v>79.343732208981194</v>
      </c>
      <c r="O32" s="19">
        <f t="shared" si="18"/>
        <v>29293662</v>
      </c>
      <c r="P32" s="19">
        <f t="shared" si="19"/>
        <v>0</v>
      </c>
      <c r="Q32" s="37"/>
    </row>
    <row r="33" spans="1:17" x14ac:dyDescent="0.25">
      <c r="A33" s="58" t="s">
        <v>89</v>
      </c>
      <c r="B33" s="58" t="s">
        <v>92</v>
      </c>
      <c r="C33" s="59">
        <v>167069000</v>
      </c>
      <c r="D33" s="62">
        <v>167069000</v>
      </c>
      <c r="E33" s="62">
        <v>55730282</v>
      </c>
      <c r="F33" s="62">
        <v>55730282</v>
      </c>
      <c r="G33" s="62">
        <v>-55608436</v>
      </c>
      <c r="H33" s="62">
        <v>55730282</v>
      </c>
      <c r="I33" s="62">
        <v>55730282</v>
      </c>
      <c r="J33" s="62">
        <f t="shared" si="17"/>
        <v>111460564</v>
      </c>
      <c r="K33" s="62">
        <f t="shared" si="17"/>
        <v>111460564</v>
      </c>
      <c r="L33" s="62">
        <f t="shared" si="17"/>
        <v>111460564</v>
      </c>
      <c r="M33" s="80">
        <f t="shared" si="1"/>
        <v>66.715287695503051</v>
      </c>
      <c r="N33" s="80">
        <f t="shared" si="2"/>
        <v>66.715287695503051</v>
      </c>
      <c r="O33" s="63">
        <f t="shared" si="18"/>
        <v>55608436</v>
      </c>
      <c r="P33" s="63">
        <f t="shared" si="19"/>
        <v>0</v>
      </c>
      <c r="Q33" s="37"/>
    </row>
    <row r="34" spans="1:17" x14ac:dyDescent="0.25">
      <c r="A34" s="58" t="s">
        <v>90</v>
      </c>
      <c r="B34" s="58" t="s">
        <v>93</v>
      </c>
      <c r="C34" s="59">
        <v>506540203</v>
      </c>
      <c r="D34" s="62">
        <v>488040000</v>
      </c>
      <c r="E34" s="62">
        <v>459080833</v>
      </c>
      <c r="F34" s="62">
        <v>459080833</v>
      </c>
      <c r="G34" s="62">
        <v>18500203</v>
      </c>
      <c r="H34" s="62">
        <v>47459370</v>
      </c>
      <c r="I34" s="62">
        <v>47459370</v>
      </c>
      <c r="J34" s="62">
        <f t="shared" si="17"/>
        <v>506540203</v>
      </c>
      <c r="K34" s="62">
        <f t="shared" si="17"/>
        <v>506540203</v>
      </c>
      <c r="L34" s="62">
        <f t="shared" si="17"/>
        <v>506540203</v>
      </c>
      <c r="M34" s="80">
        <f t="shared" si="1"/>
        <v>100</v>
      </c>
      <c r="N34" s="80">
        <f t="shared" si="2"/>
        <v>100</v>
      </c>
      <c r="O34" s="63">
        <f t="shared" si="18"/>
        <v>0</v>
      </c>
      <c r="P34" s="63">
        <f t="shared" si="19"/>
        <v>0</v>
      </c>
      <c r="Q34" s="37"/>
    </row>
    <row r="35" spans="1:17" s="13" customFormat="1" x14ac:dyDescent="0.25">
      <c r="A35" s="58" t="s">
        <v>91</v>
      </c>
      <c r="B35" s="58" t="s">
        <v>94</v>
      </c>
      <c r="C35" s="59">
        <v>1420741797</v>
      </c>
      <c r="D35" s="62">
        <v>1439242000</v>
      </c>
      <c r="E35" s="62">
        <v>562678510</v>
      </c>
      <c r="F35" s="62">
        <v>562678510</v>
      </c>
      <c r="G35" s="62">
        <v>-829725589</v>
      </c>
      <c r="H35" s="62">
        <v>46837901</v>
      </c>
      <c r="I35" s="62">
        <v>46837901</v>
      </c>
      <c r="J35" s="62">
        <f t="shared" si="17"/>
        <v>609516411</v>
      </c>
      <c r="K35" s="62">
        <f t="shared" si="17"/>
        <v>609516411</v>
      </c>
      <c r="L35" s="62">
        <f t="shared" si="17"/>
        <v>609516411</v>
      </c>
      <c r="M35" s="80">
        <f t="shared" si="1"/>
        <v>42.901279619353666</v>
      </c>
      <c r="N35" s="80">
        <f t="shared" si="2"/>
        <v>42.901279619353666</v>
      </c>
      <c r="O35" s="63">
        <f t="shared" si="18"/>
        <v>811225386</v>
      </c>
      <c r="P35" s="63">
        <f t="shared" si="19"/>
        <v>0</v>
      </c>
      <c r="Q35" s="37"/>
    </row>
    <row r="36" spans="1:17" x14ac:dyDescent="0.25">
      <c r="A36" s="27" t="s">
        <v>95</v>
      </c>
      <c r="B36" s="27" t="s">
        <v>27</v>
      </c>
      <c r="C36" s="29">
        <f>+C37+C43</f>
        <v>235712871421</v>
      </c>
      <c r="D36" s="29">
        <f>+D37+D43</f>
        <v>187792664161.78003</v>
      </c>
      <c r="E36" s="29">
        <f t="shared" ref="E36:L36" si="20">+E37+E43</f>
        <v>176408961902.22</v>
      </c>
      <c r="F36" s="29">
        <f t="shared" si="20"/>
        <v>108566100252.49001</v>
      </c>
      <c r="G36" s="29">
        <f t="shared" si="20"/>
        <v>-23193211592.049995</v>
      </c>
      <c r="H36" s="29">
        <f t="shared" si="20"/>
        <v>-11809509332.490002</v>
      </c>
      <c r="I36" s="29">
        <f t="shared" si="20"/>
        <v>30218149438.429996</v>
      </c>
      <c r="J36" s="29">
        <f t="shared" si="20"/>
        <v>164599452569.73001</v>
      </c>
      <c r="K36" s="29">
        <f t="shared" si="20"/>
        <v>164599452569.73001</v>
      </c>
      <c r="L36" s="29">
        <f t="shared" si="20"/>
        <v>138784249690.92001</v>
      </c>
      <c r="M36" s="79">
        <f t="shared" si="1"/>
        <v>69.83048977233986</v>
      </c>
      <c r="N36" s="79">
        <f t="shared" si="2"/>
        <v>58.878519808551921</v>
      </c>
      <c r="O36" s="29">
        <f>+O37+O43</f>
        <v>71113418851.269989</v>
      </c>
      <c r="P36" s="29">
        <f>+P37+P43</f>
        <v>25815202878.809982</v>
      </c>
    </row>
    <row r="37" spans="1:17" x14ac:dyDescent="0.25">
      <c r="A37" s="27" t="s">
        <v>235</v>
      </c>
      <c r="B37" s="27" t="s">
        <v>236</v>
      </c>
      <c r="C37" s="29">
        <f t="shared" ref="C37:L41" si="21">+C38</f>
        <v>0</v>
      </c>
      <c r="D37" s="29">
        <f t="shared" si="21"/>
        <v>0</v>
      </c>
      <c r="E37" s="29">
        <f t="shared" si="21"/>
        <v>0</v>
      </c>
      <c r="F37" s="29">
        <f t="shared" si="21"/>
        <v>0</v>
      </c>
      <c r="G37" s="29">
        <f t="shared" si="21"/>
        <v>0</v>
      </c>
      <c r="H37" s="29">
        <f t="shared" si="21"/>
        <v>0</v>
      </c>
      <c r="I37" s="29">
        <f t="shared" si="21"/>
        <v>0</v>
      </c>
      <c r="J37" s="29">
        <f t="shared" si="21"/>
        <v>0</v>
      </c>
      <c r="K37" s="29">
        <f t="shared" si="21"/>
        <v>0</v>
      </c>
      <c r="L37" s="29">
        <f t="shared" si="21"/>
        <v>0</v>
      </c>
      <c r="M37" s="79"/>
      <c r="N37" s="79"/>
      <c r="O37" s="29">
        <f t="shared" ref="O37:P41" si="22">+O38</f>
        <v>0</v>
      </c>
      <c r="P37" s="29">
        <f t="shared" si="22"/>
        <v>0</v>
      </c>
    </row>
    <row r="38" spans="1:17" x14ac:dyDescent="0.25">
      <c r="A38" s="27" t="s">
        <v>237</v>
      </c>
      <c r="B38" s="27" t="s">
        <v>238</v>
      </c>
      <c r="C38" s="29">
        <f t="shared" si="21"/>
        <v>0</v>
      </c>
      <c r="D38" s="29">
        <f t="shared" si="21"/>
        <v>0</v>
      </c>
      <c r="E38" s="29">
        <f t="shared" si="21"/>
        <v>0</v>
      </c>
      <c r="F38" s="29">
        <f t="shared" si="21"/>
        <v>0</v>
      </c>
      <c r="G38" s="29">
        <f t="shared" si="21"/>
        <v>0</v>
      </c>
      <c r="H38" s="29">
        <f t="shared" si="21"/>
        <v>0</v>
      </c>
      <c r="I38" s="29">
        <f t="shared" si="21"/>
        <v>0</v>
      </c>
      <c r="J38" s="29">
        <f t="shared" si="21"/>
        <v>0</v>
      </c>
      <c r="K38" s="29">
        <f t="shared" si="21"/>
        <v>0</v>
      </c>
      <c r="L38" s="29">
        <f t="shared" si="21"/>
        <v>0</v>
      </c>
      <c r="M38" s="79"/>
      <c r="N38" s="79"/>
      <c r="O38" s="29">
        <f t="shared" si="22"/>
        <v>0</v>
      </c>
      <c r="P38" s="29">
        <f t="shared" si="22"/>
        <v>0</v>
      </c>
    </row>
    <row r="39" spans="1:17" x14ac:dyDescent="0.25">
      <c r="A39" s="27" t="s">
        <v>239</v>
      </c>
      <c r="B39" s="27" t="s">
        <v>240</v>
      </c>
      <c r="C39" s="29">
        <f t="shared" si="21"/>
        <v>0</v>
      </c>
      <c r="D39" s="29">
        <f t="shared" si="21"/>
        <v>0</v>
      </c>
      <c r="E39" s="29">
        <f t="shared" si="21"/>
        <v>0</v>
      </c>
      <c r="F39" s="29">
        <f t="shared" si="21"/>
        <v>0</v>
      </c>
      <c r="G39" s="29">
        <f t="shared" si="21"/>
        <v>0</v>
      </c>
      <c r="H39" s="29">
        <f t="shared" si="21"/>
        <v>0</v>
      </c>
      <c r="I39" s="29">
        <f t="shared" si="21"/>
        <v>0</v>
      </c>
      <c r="J39" s="29">
        <f t="shared" si="21"/>
        <v>0</v>
      </c>
      <c r="K39" s="29">
        <f t="shared" si="21"/>
        <v>0</v>
      </c>
      <c r="L39" s="29">
        <f t="shared" si="21"/>
        <v>0</v>
      </c>
      <c r="M39" s="79"/>
      <c r="N39" s="79"/>
      <c r="O39" s="29">
        <f t="shared" si="22"/>
        <v>0</v>
      </c>
      <c r="P39" s="29">
        <f t="shared" si="22"/>
        <v>0</v>
      </c>
    </row>
    <row r="40" spans="1:17" x14ac:dyDescent="0.25">
      <c r="A40" s="27" t="s">
        <v>241</v>
      </c>
      <c r="B40" s="27" t="s">
        <v>242</v>
      </c>
      <c r="C40" s="29">
        <f t="shared" si="21"/>
        <v>0</v>
      </c>
      <c r="D40" s="29">
        <f t="shared" si="21"/>
        <v>0</v>
      </c>
      <c r="E40" s="29">
        <f t="shared" si="21"/>
        <v>0</v>
      </c>
      <c r="F40" s="29">
        <f t="shared" si="21"/>
        <v>0</v>
      </c>
      <c r="G40" s="29">
        <f t="shared" si="21"/>
        <v>0</v>
      </c>
      <c r="H40" s="29">
        <f t="shared" si="21"/>
        <v>0</v>
      </c>
      <c r="I40" s="29">
        <f t="shared" si="21"/>
        <v>0</v>
      </c>
      <c r="J40" s="29">
        <f t="shared" si="21"/>
        <v>0</v>
      </c>
      <c r="K40" s="29">
        <f t="shared" si="21"/>
        <v>0</v>
      </c>
      <c r="L40" s="29">
        <f t="shared" si="21"/>
        <v>0</v>
      </c>
      <c r="M40" s="79"/>
      <c r="N40" s="79"/>
      <c r="O40" s="29">
        <f t="shared" si="22"/>
        <v>0</v>
      </c>
      <c r="P40" s="29">
        <f t="shared" si="22"/>
        <v>0</v>
      </c>
    </row>
    <row r="41" spans="1:17" x14ac:dyDescent="0.25">
      <c r="A41" s="27" t="s">
        <v>243</v>
      </c>
      <c r="B41" s="27" t="s">
        <v>244</v>
      </c>
      <c r="C41" s="29">
        <f t="shared" si="21"/>
        <v>0</v>
      </c>
      <c r="D41" s="29">
        <f t="shared" si="21"/>
        <v>0</v>
      </c>
      <c r="E41" s="29">
        <f t="shared" si="21"/>
        <v>0</v>
      </c>
      <c r="F41" s="29">
        <f t="shared" si="21"/>
        <v>0</v>
      </c>
      <c r="G41" s="29">
        <f t="shared" si="21"/>
        <v>0</v>
      </c>
      <c r="H41" s="29">
        <f t="shared" si="21"/>
        <v>0</v>
      </c>
      <c r="I41" s="29">
        <f t="shared" si="21"/>
        <v>0</v>
      </c>
      <c r="J41" s="29">
        <f t="shared" si="21"/>
        <v>0</v>
      </c>
      <c r="K41" s="29">
        <f t="shared" si="21"/>
        <v>0</v>
      </c>
      <c r="L41" s="29">
        <f t="shared" si="21"/>
        <v>0</v>
      </c>
      <c r="M41" s="79"/>
      <c r="N41" s="79"/>
      <c r="O41" s="29">
        <f t="shared" si="22"/>
        <v>0</v>
      </c>
      <c r="P41" s="29">
        <f t="shared" si="22"/>
        <v>0</v>
      </c>
    </row>
    <row r="42" spans="1:17" x14ac:dyDescent="0.25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f>+F42+I42</f>
        <v>0</v>
      </c>
      <c r="M42" s="84"/>
      <c r="N42" s="84"/>
      <c r="O42" s="19">
        <f>+C42-J42</f>
        <v>0</v>
      </c>
      <c r="P42" s="19">
        <f>+K42-L42</f>
        <v>0</v>
      </c>
    </row>
    <row r="43" spans="1:17" s="13" customFormat="1" x14ac:dyDescent="0.25">
      <c r="A43" s="32" t="s">
        <v>96</v>
      </c>
      <c r="B43" s="32" t="s">
        <v>28</v>
      </c>
      <c r="C43" s="34">
        <f t="shared" ref="C43:L43" si="23">+C44+C65</f>
        <v>235712871421</v>
      </c>
      <c r="D43" s="34">
        <f t="shared" si="23"/>
        <v>187792664161.78003</v>
      </c>
      <c r="E43" s="34">
        <f t="shared" si="23"/>
        <v>176408961902.22</v>
      </c>
      <c r="F43" s="34">
        <f t="shared" si="23"/>
        <v>108566100252.49001</v>
      </c>
      <c r="G43" s="34">
        <f t="shared" si="23"/>
        <v>-23193211592.049995</v>
      </c>
      <c r="H43" s="34">
        <f t="shared" si="23"/>
        <v>-11809509332.490002</v>
      </c>
      <c r="I43" s="34">
        <f t="shared" si="23"/>
        <v>30218149438.429996</v>
      </c>
      <c r="J43" s="34">
        <f t="shared" si="23"/>
        <v>164599452569.73001</v>
      </c>
      <c r="K43" s="34">
        <f t="shared" si="23"/>
        <v>164599452569.73001</v>
      </c>
      <c r="L43" s="34">
        <f t="shared" si="23"/>
        <v>138784249690.92001</v>
      </c>
      <c r="M43" s="81">
        <f t="shared" si="1"/>
        <v>69.83048977233986</v>
      </c>
      <c r="N43" s="81">
        <f t="shared" si="2"/>
        <v>58.878519808551921</v>
      </c>
      <c r="O43" s="34">
        <f>+O44+O65</f>
        <v>71113418851.269989</v>
      </c>
      <c r="P43" s="34">
        <f>+P44+P65</f>
        <v>25815202878.809982</v>
      </c>
    </row>
    <row r="44" spans="1:17" x14ac:dyDescent="0.25">
      <c r="A44" s="30" t="s">
        <v>97</v>
      </c>
      <c r="B44" s="30" t="s">
        <v>98</v>
      </c>
      <c r="C44" s="15">
        <f t="shared" ref="C44:L44" si="24">+C45+C48+C55</f>
        <v>6595089532.2799997</v>
      </c>
      <c r="D44" s="15">
        <f t="shared" si="24"/>
        <v>6053923078.8900003</v>
      </c>
      <c r="E44" s="15">
        <f t="shared" si="24"/>
        <v>5855241142.2399998</v>
      </c>
      <c r="F44" s="15">
        <f t="shared" si="24"/>
        <v>5379947762.04</v>
      </c>
      <c r="G44" s="15">
        <f t="shared" si="24"/>
        <v>-468987423.41000003</v>
      </c>
      <c r="H44" s="15">
        <f t="shared" si="24"/>
        <v>-270305486.75999999</v>
      </c>
      <c r="I44" s="15">
        <f t="shared" si="24"/>
        <v>52922913.439999998</v>
      </c>
      <c r="J44" s="15">
        <f t="shared" si="24"/>
        <v>5584935655.4799995</v>
      </c>
      <c r="K44" s="15">
        <f t="shared" si="24"/>
        <v>5584935655.4799995</v>
      </c>
      <c r="L44" s="15">
        <f t="shared" si="24"/>
        <v>5432870675.4799995</v>
      </c>
      <c r="M44" s="80">
        <f t="shared" si="1"/>
        <v>84.683242405493502</v>
      </c>
      <c r="N44" s="80">
        <f t="shared" si="2"/>
        <v>82.377512069980838</v>
      </c>
      <c r="O44" s="15">
        <f>+O45+O48+O55</f>
        <v>1010153876.7999997</v>
      </c>
      <c r="P44" s="15">
        <f>+P45+P48+P55</f>
        <v>152064980</v>
      </c>
    </row>
    <row r="45" spans="1:17" x14ac:dyDescent="0.25">
      <c r="A45" s="30" t="s">
        <v>99</v>
      </c>
      <c r="B45" s="30" t="s">
        <v>39</v>
      </c>
      <c r="C45" s="15">
        <f t="shared" ref="C45:L46" si="25">+C46</f>
        <v>0</v>
      </c>
      <c r="D45" s="15">
        <f t="shared" si="25"/>
        <v>0</v>
      </c>
      <c r="E45" s="15">
        <f t="shared" si="25"/>
        <v>0</v>
      </c>
      <c r="F45" s="15">
        <f t="shared" si="25"/>
        <v>0</v>
      </c>
      <c r="G45" s="15">
        <f t="shared" si="25"/>
        <v>0</v>
      </c>
      <c r="H45" s="15">
        <f t="shared" si="25"/>
        <v>0</v>
      </c>
      <c r="I45" s="15">
        <f t="shared" si="25"/>
        <v>0</v>
      </c>
      <c r="J45" s="15">
        <f t="shared" si="25"/>
        <v>0</v>
      </c>
      <c r="K45" s="15">
        <f t="shared" si="25"/>
        <v>0</v>
      </c>
      <c r="L45" s="15">
        <f t="shared" si="25"/>
        <v>0</v>
      </c>
      <c r="M45" s="80"/>
      <c r="N45" s="80"/>
      <c r="O45" s="15">
        <f>+O46</f>
        <v>0</v>
      </c>
      <c r="P45" s="15">
        <f>+P46</f>
        <v>0</v>
      </c>
    </row>
    <row r="46" spans="1:17" x14ac:dyDescent="0.25">
      <c r="A46" s="30" t="s">
        <v>100</v>
      </c>
      <c r="B46" s="30" t="s">
        <v>101</v>
      </c>
      <c r="C46" s="15">
        <f t="shared" si="25"/>
        <v>0</v>
      </c>
      <c r="D46" s="15">
        <f t="shared" si="25"/>
        <v>0</v>
      </c>
      <c r="E46" s="15">
        <f t="shared" si="25"/>
        <v>0</v>
      </c>
      <c r="F46" s="15">
        <f t="shared" si="25"/>
        <v>0</v>
      </c>
      <c r="G46" s="15">
        <f t="shared" si="25"/>
        <v>0</v>
      </c>
      <c r="H46" s="15">
        <f t="shared" si="25"/>
        <v>0</v>
      </c>
      <c r="I46" s="15">
        <f t="shared" si="25"/>
        <v>0</v>
      </c>
      <c r="J46" s="15">
        <f t="shared" si="25"/>
        <v>0</v>
      </c>
      <c r="K46" s="15">
        <f t="shared" si="25"/>
        <v>0</v>
      </c>
      <c r="L46" s="15">
        <f t="shared" si="25"/>
        <v>0</v>
      </c>
      <c r="M46" s="80"/>
      <c r="N46" s="80"/>
      <c r="O46" s="15">
        <f>+O47</f>
        <v>0</v>
      </c>
      <c r="P46" s="15">
        <f>+P47</f>
        <v>0</v>
      </c>
    </row>
    <row r="47" spans="1:17" x14ac:dyDescent="0.25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f>+D47+G47</f>
        <v>0</v>
      </c>
      <c r="K47" s="19">
        <f>+E47+H47</f>
        <v>0</v>
      </c>
      <c r="L47" s="19">
        <f>+F47+I47</f>
        <v>0</v>
      </c>
      <c r="M47" s="84"/>
      <c r="N47" s="84"/>
      <c r="O47" s="19">
        <f>+C47-J47</f>
        <v>0</v>
      </c>
      <c r="P47" s="19">
        <f>+K47-L47</f>
        <v>0</v>
      </c>
    </row>
    <row r="48" spans="1:17" x14ac:dyDescent="0.25">
      <c r="A48" s="30" t="s">
        <v>103</v>
      </c>
      <c r="B48" s="30" t="s">
        <v>29</v>
      </c>
      <c r="C48" s="15">
        <f>+C49+C51</f>
        <v>10046360</v>
      </c>
      <c r="D48" s="15">
        <f t="shared" ref="D48:L48" si="26">+D49+D51</f>
        <v>10046360</v>
      </c>
      <c r="E48" s="15">
        <f t="shared" si="26"/>
        <v>10046360</v>
      </c>
      <c r="F48" s="15">
        <f t="shared" si="26"/>
        <v>230000</v>
      </c>
      <c r="G48" s="15">
        <f t="shared" si="26"/>
        <v>-6.56</v>
      </c>
      <c r="H48" s="15">
        <f t="shared" si="26"/>
        <v>-6.56</v>
      </c>
      <c r="I48" s="15">
        <f t="shared" si="26"/>
        <v>9816353.4399999995</v>
      </c>
      <c r="J48" s="15">
        <f t="shared" si="26"/>
        <v>10046353.439999999</v>
      </c>
      <c r="K48" s="15">
        <f t="shared" si="26"/>
        <v>10046353.439999999</v>
      </c>
      <c r="L48" s="15">
        <f t="shared" si="26"/>
        <v>10046353.439999999</v>
      </c>
      <c r="M48" s="80">
        <f t="shared" si="1"/>
        <v>99.999934702718193</v>
      </c>
      <c r="N48" s="80">
        <f t="shared" si="2"/>
        <v>99.999934702718193</v>
      </c>
      <c r="O48" s="15">
        <f t="shared" ref="O48:P48" si="27">+O49+O51</f>
        <v>6.5600000005215406</v>
      </c>
      <c r="P48" s="15">
        <f t="shared" si="27"/>
        <v>0</v>
      </c>
    </row>
    <row r="49" spans="1:16" x14ac:dyDescent="0.25">
      <c r="A49" s="30" t="s">
        <v>104</v>
      </c>
      <c r="B49" s="30" t="s">
        <v>105</v>
      </c>
      <c r="C49" s="15">
        <f t="shared" ref="C49:L49" si="28">+C50</f>
        <v>9816360</v>
      </c>
      <c r="D49" s="15">
        <f t="shared" si="28"/>
        <v>9816360</v>
      </c>
      <c r="E49" s="15">
        <f t="shared" si="28"/>
        <v>9816360</v>
      </c>
      <c r="F49" s="15">
        <f t="shared" si="28"/>
        <v>0</v>
      </c>
      <c r="G49" s="15">
        <f t="shared" si="28"/>
        <v>-6.56</v>
      </c>
      <c r="H49" s="15">
        <f t="shared" si="28"/>
        <v>-6.56</v>
      </c>
      <c r="I49" s="15">
        <f t="shared" si="28"/>
        <v>9816353.4399999995</v>
      </c>
      <c r="J49" s="15">
        <f t="shared" si="28"/>
        <v>9816353.4399999995</v>
      </c>
      <c r="K49" s="15">
        <f t="shared" si="28"/>
        <v>9816353.4399999995</v>
      </c>
      <c r="L49" s="15">
        <f t="shared" si="28"/>
        <v>9816353.4399999995</v>
      </c>
      <c r="M49" s="80">
        <f t="shared" si="1"/>
        <v>99.99993317278502</v>
      </c>
      <c r="N49" s="80">
        <f t="shared" si="2"/>
        <v>99.99993317278502</v>
      </c>
      <c r="O49" s="15">
        <f>+O50</f>
        <v>6.5600000005215406</v>
      </c>
      <c r="P49" s="15">
        <f>+P50</f>
        <v>0</v>
      </c>
    </row>
    <row r="50" spans="1:16" x14ac:dyDescent="0.2">
      <c r="A50" s="16" t="s">
        <v>106</v>
      </c>
      <c r="B50" s="16" t="s">
        <v>107</v>
      </c>
      <c r="C50" s="19">
        <v>9816360</v>
      </c>
      <c r="D50" s="7">
        <v>9816360</v>
      </c>
      <c r="E50" s="7">
        <v>9816360</v>
      </c>
      <c r="F50" s="7">
        <v>0</v>
      </c>
      <c r="G50" s="7">
        <v>-6.56</v>
      </c>
      <c r="H50" s="7">
        <v>-6.56</v>
      </c>
      <c r="I50" s="7">
        <v>9816353.4399999995</v>
      </c>
      <c r="J50" s="19">
        <f>+D50+G50</f>
        <v>9816353.4399999995</v>
      </c>
      <c r="K50" s="19">
        <f>+E50+H50</f>
        <v>9816353.4399999995</v>
      </c>
      <c r="L50" s="19">
        <f>+F50+I50</f>
        <v>9816353.4399999995</v>
      </c>
      <c r="M50" s="84">
        <f t="shared" si="1"/>
        <v>99.99993317278502</v>
      </c>
      <c r="N50" s="84">
        <f t="shared" si="2"/>
        <v>99.99993317278502</v>
      </c>
      <c r="O50" s="19">
        <f>+C50-J50</f>
        <v>6.5600000005215406</v>
      </c>
      <c r="P50" s="19">
        <f>+K50-L50</f>
        <v>0</v>
      </c>
    </row>
    <row r="51" spans="1:16" x14ac:dyDescent="0.25">
      <c r="A51" s="30" t="s">
        <v>298</v>
      </c>
      <c r="B51" s="30" t="s">
        <v>299</v>
      </c>
      <c r="C51" s="15">
        <f>+C52+C53+C54</f>
        <v>230000</v>
      </c>
      <c r="D51" s="15">
        <f t="shared" ref="D51:L51" si="29">+D52+D53+D54</f>
        <v>230000</v>
      </c>
      <c r="E51" s="15">
        <f t="shared" si="29"/>
        <v>230000</v>
      </c>
      <c r="F51" s="15">
        <f t="shared" si="29"/>
        <v>230000</v>
      </c>
      <c r="G51" s="15">
        <f t="shared" si="29"/>
        <v>0</v>
      </c>
      <c r="H51" s="15">
        <f t="shared" si="29"/>
        <v>0</v>
      </c>
      <c r="I51" s="15">
        <f t="shared" si="29"/>
        <v>0</v>
      </c>
      <c r="J51" s="15">
        <f t="shared" si="29"/>
        <v>230000</v>
      </c>
      <c r="K51" s="15">
        <f t="shared" si="29"/>
        <v>230000</v>
      </c>
      <c r="L51" s="15">
        <f t="shared" si="29"/>
        <v>230000</v>
      </c>
      <c r="M51" s="80">
        <f t="shared" si="1"/>
        <v>100</v>
      </c>
      <c r="N51" s="80">
        <f t="shared" si="2"/>
        <v>100</v>
      </c>
      <c r="O51" s="15">
        <f t="shared" ref="O51:P51" si="30">+O52+O53+O54</f>
        <v>0</v>
      </c>
      <c r="P51" s="15">
        <f t="shared" si="30"/>
        <v>0</v>
      </c>
    </row>
    <row r="52" spans="1:16" x14ac:dyDescent="0.25">
      <c r="A52" s="16" t="s">
        <v>300</v>
      </c>
      <c r="B52" s="16" t="s">
        <v>301</v>
      </c>
      <c r="C52" s="18"/>
      <c r="D52" s="19"/>
      <c r="E52" s="19"/>
      <c r="F52" s="19"/>
      <c r="G52" s="19"/>
      <c r="H52" s="19"/>
      <c r="I52" s="19"/>
      <c r="J52" s="19">
        <v>0</v>
      </c>
      <c r="K52" s="19">
        <v>0</v>
      </c>
      <c r="L52" s="19">
        <v>0</v>
      </c>
      <c r="M52" s="84"/>
      <c r="N52" s="84"/>
      <c r="O52" s="19"/>
      <c r="P52" s="19"/>
    </row>
    <row r="53" spans="1:16" x14ac:dyDescent="0.25">
      <c r="A53" s="16" t="s">
        <v>302</v>
      </c>
      <c r="B53" s="16" t="s">
        <v>303</v>
      </c>
      <c r="C53" s="18"/>
      <c r="D53" s="19"/>
      <c r="E53" s="19"/>
      <c r="F53" s="19"/>
      <c r="G53" s="19"/>
      <c r="H53" s="19"/>
      <c r="I53" s="19"/>
      <c r="J53" s="19">
        <v>0</v>
      </c>
      <c r="K53" s="19">
        <v>0</v>
      </c>
      <c r="L53" s="19">
        <v>0</v>
      </c>
      <c r="M53" s="84"/>
      <c r="N53" s="84"/>
      <c r="O53" s="19"/>
      <c r="P53" s="19"/>
    </row>
    <row r="54" spans="1:16" x14ac:dyDescent="0.25">
      <c r="A54" s="16" t="s">
        <v>304</v>
      </c>
      <c r="B54" s="16" t="s">
        <v>305</v>
      </c>
      <c r="C54" s="18">
        <v>230000</v>
      </c>
      <c r="D54" s="19">
        <v>230000</v>
      </c>
      <c r="E54" s="19">
        <v>230000</v>
      </c>
      <c r="F54" s="19">
        <v>230000</v>
      </c>
      <c r="G54" s="19">
        <v>0</v>
      </c>
      <c r="H54" s="19">
        <v>0</v>
      </c>
      <c r="I54" s="19">
        <v>0</v>
      </c>
      <c r="J54" s="19">
        <v>230000</v>
      </c>
      <c r="K54" s="19">
        <v>230000</v>
      </c>
      <c r="L54" s="19">
        <v>230000</v>
      </c>
      <c r="M54" s="82">
        <f t="shared" si="1"/>
        <v>100</v>
      </c>
      <c r="N54" s="82">
        <f t="shared" ref="N54" si="31">+L54/C54*100</f>
        <v>100</v>
      </c>
      <c r="O54" s="19"/>
      <c r="P54" s="19"/>
    </row>
    <row r="55" spans="1:16" x14ac:dyDescent="0.25">
      <c r="A55" s="30" t="s">
        <v>108</v>
      </c>
      <c r="B55" s="30" t="s">
        <v>30</v>
      </c>
      <c r="C55" s="15">
        <f>+C56+C58+C61+C63</f>
        <v>6585043172.2799997</v>
      </c>
      <c r="D55" s="15">
        <f t="shared" ref="D55:L55" si="32">+D56+D58+D61+D63</f>
        <v>6043876718.8900003</v>
      </c>
      <c r="E55" s="15">
        <f t="shared" si="32"/>
        <v>5845194782.2399998</v>
      </c>
      <c r="F55" s="15">
        <f t="shared" si="32"/>
        <v>5379717762.04</v>
      </c>
      <c r="G55" s="15">
        <f t="shared" si="32"/>
        <v>-468987416.85000002</v>
      </c>
      <c r="H55" s="15">
        <f t="shared" si="32"/>
        <v>-270305480.19999999</v>
      </c>
      <c r="I55" s="15">
        <f t="shared" si="32"/>
        <v>43106560</v>
      </c>
      <c r="J55" s="15">
        <f t="shared" si="32"/>
        <v>5574889302.04</v>
      </c>
      <c r="K55" s="15">
        <f t="shared" si="32"/>
        <v>5574889302.04</v>
      </c>
      <c r="L55" s="15">
        <f t="shared" si="32"/>
        <v>5422824322.04</v>
      </c>
      <c r="M55" s="80">
        <f t="shared" si="1"/>
        <v>84.659874752343583</v>
      </c>
      <c r="N55" s="80">
        <f t="shared" si="2"/>
        <v>82.350626718251348</v>
      </c>
      <c r="O55" s="15">
        <f>+O56+O58+O61+O63</f>
        <v>1010153870.2399998</v>
      </c>
      <c r="P55" s="15">
        <f>+P56+P58+P61+P63</f>
        <v>152064980</v>
      </c>
    </row>
    <row r="56" spans="1:16" x14ac:dyDescent="0.25">
      <c r="A56" s="30" t="s">
        <v>294</v>
      </c>
      <c r="B56" s="30" t="s">
        <v>295</v>
      </c>
      <c r="C56" s="15">
        <f t="shared" ref="C56:L56" si="33">+C57</f>
        <v>14760760</v>
      </c>
      <c r="D56" s="15">
        <f t="shared" si="33"/>
        <v>14760760</v>
      </c>
      <c r="E56" s="15">
        <f t="shared" si="33"/>
        <v>14760760</v>
      </c>
      <c r="F56" s="15">
        <f t="shared" si="33"/>
        <v>0</v>
      </c>
      <c r="G56" s="15">
        <f t="shared" si="33"/>
        <v>0</v>
      </c>
      <c r="H56" s="15">
        <f t="shared" si="33"/>
        <v>0</v>
      </c>
      <c r="I56" s="15">
        <f t="shared" si="33"/>
        <v>14760760</v>
      </c>
      <c r="J56" s="15">
        <f t="shared" si="33"/>
        <v>14760760</v>
      </c>
      <c r="K56" s="15">
        <f t="shared" si="33"/>
        <v>14760760</v>
      </c>
      <c r="L56" s="15">
        <f t="shared" si="33"/>
        <v>14760760</v>
      </c>
      <c r="M56" s="80">
        <f>K56/C56*100</f>
        <v>100</v>
      </c>
      <c r="N56" s="80">
        <f>+L56/C56*100</f>
        <v>100</v>
      </c>
      <c r="O56" s="15">
        <f>+O57</f>
        <v>0</v>
      </c>
      <c r="P56" s="15">
        <f>+P57</f>
        <v>0</v>
      </c>
    </row>
    <row r="57" spans="1:16" x14ac:dyDescent="0.2">
      <c r="A57" s="16" t="s">
        <v>296</v>
      </c>
      <c r="B57" s="16" t="s">
        <v>297</v>
      </c>
      <c r="C57" s="7">
        <v>14760760</v>
      </c>
      <c r="D57" s="7">
        <v>14760760</v>
      </c>
      <c r="E57" s="7">
        <v>14760760</v>
      </c>
      <c r="F57" s="7">
        <v>0</v>
      </c>
      <c r="G57" s="7">
        <v>0</v>
      </c>
      <c r="H57" s="7">
        <v>0</v>
      </c>
      <c r="I57" s="7">
        <v>14760760</v>
      </c>
      <c r="J57" s="19">
        <f>+D57+G57</f>
        <v>14760760</v>
      </c>
      <c r="K57" s="19">
        <f>+E57+H57</f>
        <v>14760760</v>
      </c>
      <c r="L57" s="19">
        <f>+F57+I57</f>
        <v>14760760</v>
      </c>
      <c r="M57" s="84">
        <f>K57/C57*100</f>
        <v>100</v>
      </c>
      <c r="N57" s="84">
        <f>+L57/C57*100</f>
        <v>100</v>
      </c>
      <c r="O57" s="19">
        <f>+C57-J57</f>
        <v>0</v>
      </c>
      <c r="P57" s="19">
        <f>+K57-L57</f>
        <v>0</v>
      </c>
    </row>
    <row r="58" spans="1:16" x14ac:dyDescent="0.25">
      <c r="A58" s="30" t="s">
        <v>280</v>
      </c>
      <c r="B58" s="30" t="s">
        <v>281</v>
      </c>
      <c r="C58" s="15">
        <f>+C59+C60</f>
        <v>0</v>
      </c>
      <c r="D58" s="15">
        <f t="shared" ref="D58:L58" si="34">+D59+D60</f>
        <v>0</v>
      </c>
      <c r="E58" s="15">
        <f t="shared" si="34"/>
        <v>0</v>
      </c>
      <c r="F58" s="15">
        <f t="shared" si="34"/>
        <v>0</v>
      </c>
      <c r="G58" s="15">
        <f t="shared" si="34"/>
        <v>0</v>
      </c>
      <c r="H58" s="15">
        <f t="shared" si="34"/>
        <v>0</v>
      </c>
      <c r="I58" s="15">
        <f t="shared" si="34"/>
        <v>0</v>
      </c>
      <c r="J58" s="15">
        <f t="shared" si="34"/>
        <v>0</v>
      </c>
      <c r="K58" s="15">
        <f t="shared" si="34"/>
        <v>0</v>
      </c>
      <c r="L58" s="15">
        <f t="shared" si="34"/>
        <v>0</v>
      </c>
      <c r="M58" s="80">
        <v>0</v>
      </c>
      <c r="N58" s="80">
        <v>0</v>
      </c>
      <c r="O58" s="15">
        <f>+O59+O60</f>
        <v>0</v>
      </c>
      <c r="P58" s="15">
        <f>+P59+P60</f>
        <v>0</v>
      </c>
    </row>
    <row r="59" spans="1:16" s="13" customFormat="1" x14ac:dyDescent="0.25">
      <c r="A59" s="16" t="s">
        <v>282</v>
      </c>
      <c r="B59" s="16" t="s">
        <v>283</v>
      </c>
      <c r="C59" s="18"/>
      <c r="D59" s="18"/>
      <c r="E59" s="18"/>
      <c r="F59" s="18"/>
      <c r="G59" s="18"/>
      <c r="H59" s="18"/>
      <c r="I59" s="18"/>
      <c r="J59" s="19">
        <f t="shared" ref="J59:L60" si="35">+D59+G59</f>
        <v>0</v>
      </c>
      <c r="K59" s="19">
        <f t="shared" si="35"/>
        <v>0</v>
      </c>
      <c r="L59" s="19">
        <f t="shared" si="35"/>
        <v>0</v>
      </c>
      <c r="M59" s="84">
        <v>0</v>
      </c>
      <c r="N59" s="84">
        <v>0</v>
      </c>
      <c r="O59" s="19">
        <f>+C59-J59</f>
        <v>0</v>
      </c>
      <c r="P59" s="19">
        <f>+K59-L59</f>
        <v>0</v>
      </c>
    </row>
    <row r="60" spans="1:16" s="13" customFormat="1" x14ac:dyDescent="0.25">
      <c r="A60" s="16" t="s">
        <v>284</v>
      </c>
      <c r="B60" s="16" t="s">
        <v>285</v>
      </c>
      <c r="C60" s="18"/>
      <c r="D60" s="18"/>
      <c r="E60" s="18"/>
      <c r="F60" s="18"/>
      <c r="G60" s="18"/>
      <c r="H60" s="18"/>
      <c r="I60" s="18"/>
      <c r="J60" s="19">
        <f t="shared" si="35"/>
        <v>0</v>
      </c>
      <c r="K60" s="19">
        <f t="shared" si="35"/>
        <v>0</v>
      </c>
      <c r="L60" s="19">
        <f t="shared" si="35"/>
        <v>0</v>
      </c>
      <c r="M60" s="84">
        <v>0</v>
      </c>
      <c r="N60" s="84">
        <v>0</v>
      </c>
      <c r="O60" s="19">
        <f>+C60-J60</f>
        <v>0</v>
      </c>
      <c r="P60" s="19">
        <f>+K60-L60</f>
        <v>0</v>
      </c>
    </row>
    <row r="61" spans="1:16" x14ac:dyDescent="0.25">
      <c r="A61" s="30" t="s">
        <v>109</v>
      </c>
      <c r="B61" s="30" t="s">
        <v>110</v>
      </c>
      <c r="C61" s="15">
        <f t="shared" ref="C61:L61" si="36">+C62</f>
        <v>0</v>
      </c>
      <c r="D61" s="15">
        <f t="shared" si="36"/>
        <v>0</v>
      </c>
      <c r="E61" s="15">
        <f t="shared" si="36"/>
        <v>0</v>
      </c>
      <c r="F61" s="15">
        <f t="shared" si="36"/>
        <v>0</v>
      </c>
      <c r="G61" s="15">
        <f t="shared" si="36"/>
        <v>0</v>
      </c>
      <c r="H61" s="15">
        <f t="shared" si="36"/>
        <v>0</v>
      </c>
      <c r="I61" s="15">
        <f t="shared" si="36"/>
        <v>0</v>
      </c>
      <c r="J61" s="15">
        <f t="shared" si="36"/>
        <v>0</v>
      </c>
      <c r="K61" s="15">
        <f t="shared" si="36"/>
        <v>0</v>
      </c>
      <c r="L61" s="15">
        <f t="shared" si="36"/>
        <v>0</v>
      </c>
      <c r="M61" s="80">
        <v>0</v>
      </c>
      <c r="N61" s="80">
        <v>0</v>
      </c>
      <c r="O61" s="15">
        <f>+O62</f>
        <v>0</v>
      </c>
      <c r="P61" s="15">
        <f>+P62</f>
        <v>0</v>
      </c>
    </row>
    <row r="62" spans="1:16" s="13" customFormat="1" x14ac:dyDescent="0.25">
      <c r="A62" s="16" t="s">
        <v>111</v>
      </c>
      <c r="B62" s="16" t="s">
        <v>112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9">
        <f>+D62+G62</f>
        <v>0</v>
      </c>
      <c r="K62" s="19">
        <f>+E62+H62</f>
        <v>0</v>
      </c>
      <c r="L62" s="19">
        <f>+F62+I62</f>
        <v>0</v>
      </c>
      <c r="M62" s="84">
        <v>0</v>
      </c>
      <c r="N62" s="84">
        <v>0</v>
      </c>
      <c r="O62" s="19">
        <f>+C62-J62</f>
        <v>0</v>
      </c>
      <c r="P62" s="19">
        <f>+K62-L62</f>
        <v>0</v>
      </c>
    </row>
    <row r="63" spans="1:16" x14ac:dyDescent="0.25">
      <c r="A63" s="30" t="s">
        <v>113</v>
      </c>
      <c r="B63" s="30" t="s">
        <v>114</v>
      </c>
      <c r="C63" s="15">
        <f t="shared" ref="C63:L63" si="37">+C64</f>
        <v>6570282412.2799997</v>
      </c>
      <c r="D63" s="15">
        <f t="shared" si="37"/>
        <v>6029115958.8900003</v>
      </c>
      <c r="E63" s="15">
        <f t="shared" si="37"/>
        <v>5830434022.2399998</v>
      </c>
      <c r="F63" s="15">
        <f t="shared" si="37"/>
        <v>5379717762.04</v>
      </c>
      <c r="G63" s="15">
        <f t="shared" si="37"/>
        <v>-468987416.85000002</v>
      </c>
      <c r="H63" s="15">
        <f t="shared" si="37"/>
        <v>-270305480.19999999</v>
      </c>
      <c r="I63" s="15">
        <f t="shared" si="37"/>
        <v>28345800</v>
      </c>
      <c r="J63" s="15">
        <f t="shared" si="37"/>
        <v>5560128542.04</v>
      </c>
      <c r="K63" s="15">
        <f t="shared" si="37"/>
        <v>5560128542.04</v>
      </c>
      <c r="L63" s="15">
        <f t="shared" si="37"/>
        <v>5408063562.04</v>
      </c>
      <c r="M63" s="80">
        <f t="shared" si="1"/>
        <v>84.625411712105404</v>
      </c>
      <c r="N63" s="80">
        <f t="shared" si="2"/>
        <v>82.310975734196944</v>
      </c>
      <c r="O63" s="15">
        <f>+O64</f>
        <v>1010153870.2399998</v>
      </c>
      <c r="P63" s="15">
        <f>+P64</f>
        <v>152064980</v>
      </c>
    </row>
    <row r="64" spans="1:16" x14ac:dyDescent="0.25">
      <c r="A64" s="16" t="s">
        <v>115</v>
      </c>
      <c r="B64" s="16" t="s">
        <v>116</v>
      </c>
      <c r="C64" s="18">
        <v>6570282412.2799997</v>
      </c>
      <c r="D64" s="19">
        <v>6029115958.8900003</v>
      </c>
      <c r="E64" s="19">
        <v>5830434022.2399998</v>
      </c>
      <c r="F64" s="19">
        <v>5379717762.04</v>
      </c>
      <c r="G64" s="19">
        <v>-468987416.85000002</v>
      </c>
      <c r="H64" s="19">
        <v>-270305480.19999999</v>
      </c>
      <c r="I64" s="19">
        <v>28345800</v>
      </c>
      <c r="J64" s="19">
        <f>+D64+G64</f>
        <v>5560128542.04</v>
      </c>
      <c r="K64" s="19">
        <f>+E64+H64</f>
        <v>5560128542.04</v>
      </c>
      <c r="L64" s="19">
        <f>+F64+I64</f>
        <v>5408063562.04</v>
      </c>
      <c r="M64" s="82">
        <f t="shared" si="1"/>
        <v>84.625411712105404</v>
      </c>
      <c r="N64" s="82">
        <f t="shared" si="2"/>
        <v>82.310975734196944</v>
      </c>
      <c r="O64" s="19">
        <f>+C64-J64</f>
        <v>1010153870.2399998</v>
      </c>
      <c r="P64" s="19">
        <f>+K64-L64</f>
        <v>152064980</v>
      </c>
    </row>
    <row r="65" spans="1:16" x14ac:dyDescent="0.25">
      <c r="A65" s="30" t="s">
        <v>117</v>
      </c>
      <c r="B65" s="30" t="s">
        <v>118</v>
      </c>
      <c r="C65" s="15">
        <f t="shared" ref="C65:L65" si="38">+C66+C79+C89+C110</f>
        <v>229117781888.72</v>
      </c>
      <c r="D65" s="15">
        <f>+D66+D79+D89+D110</f>
        <v>181738741082.89001</v>
      </c>
      <c r="E65" s="15">
        <f t="shared" si="38"/>
        <v>170553720759.98001</v>
      </c>
      <c r="F65" s="15">
        <f t="shared" si="38"/>
        <v>103186152490.45001</v>
      </c>
      <c r="G65" s="15">
        <f t="shared" si="38"/>
        <v>-22724224168.639996</v>
      </c>
      <c r="H65" s="15">
        <f t="shared" si="38"/>
        <v>-11539203845.730001</v>
      </c>
      <c r="I65" s="15">
        <f t="shared" si="38"/>
        <v>30165226524.989998</v>
      </c>
      <c r="J65" s="15">
        <f t="shared" si="38"/>
        <v>159014516914.25</v>
      </c>
      <c r="K65" s="15">
        <f t="shared" si="38"/>
        <v>159014516914.25</v>
      </c>
      <c r="L65" s="15">
        <f t="shared" si="38"/>
        <v>133351379015.44002</v>
      </c>
      <c r="M65" s="80">
        <f t="shared" si="1"/>
        <v>69.402957554591566</v>
      </c>
      <c r="N65" s="80">
        <f t="shared" si="2"/>
        <v>58.202108066936212</v>
      </c>
      <c r="O65" s="15">
        <f>+O66+O79+O89+O110</f>
        <v>70103264974.469986</v>
      </c>
      <c r="P65" s="15">
        <f>+P66+P79+P89+P110</f>
        <v>25663137898.809982</v>
      </c>
    </row>
    <row r="66" spans="1:16" ht="38.25" x14ac:dyDescent="0.25">
      <c r="A66" s="14" t="s">
        <v>119</v>
      </c>
      <c r="B66" s="61" t="s">
        <v>31</v>
      </c>
      <c r="C66" s="15">
        <f>+C67+C70+C72+C74+C76</f>
        <v>8691748317.3199997</v>
      </c>
      <c r="D66" s="15">
        <f>+D67+D70+D72+D74+D76</f>
        <v>8329424844.3199997</v>
      </c>
      <c r="E66" s="15">
        <f>+E67+E70+E72+E74+E76</f>
        <v>7602129952</v>
      </c>
      <c r="F66" s="15">
        <f>+F67+F70+F72+F74+F76</f>
        <v>5410988076</v>
      </c>
      <c r="G66" s="15">
        <f t="shared" ref="G66:L66" si="39">+G67+G70+G72+G74+G76</f>
        <v>-354386115.31999999</v>
      </c>
      <c r="H66" s="15">
        <f t="shared" si="39"/>
        <v>372908777</v>
      </c>
      <c r="I66" s="15">
        <f t="shared" si="39"/>
        <v>1127950079</v>
      </c>
      <c r="J66" s="15">
        <f t="shared" si="39"/>
        <v>7975038729</v>
      </c>
      <c r="K66" s="15">
        <f t="shared" si="39"/>
        <v>7975038729</v>
      </c>
      <c r="L66" s="15">
        <f t="shared" si="39"/>
        <v>6538938155</v>
      </c>
      <c r="M66" s="80">
        <f t="shared" si="1"/>
        <v>91.754137808019394</v>
      </c>
      <c r="N66" s="80">
        <f t="shared" si="2"/>
        <v>75.231563504547111</v>
      </c>
      <c r="O66" s="15">
        <f>+O67+O70+O72+O74+O76</f>
        <v>716709588.32000005</v>
      </c>
      <c r="P66" s="15">
        <f>+P67+P70+P72+P74+P76</f>
        <v>1436100574</v>
      </c>
    </row>
    <row r="67" spans="1:16" x14ac:dyDescent="0.25">
      <c r="A67" s="30" t="s">
        <v>120</v>
      </c>
      <c r="B67" s="30" t="s">
        <v>121</v>
      </c>
      <c r="C67" s="15">
        <f>+C68+C69</f>
        <v>611000000</v>
      </c>
      <c r="D67" s="15">
        <f>+D68+D69</f>
        <v>610815670</v>
      </c>
      <c r="E67" s="15">
        <f>+E68+E69</f>
        <v>150818338</v>
      </c>
      <c r="F67" s="15">
        <f>+F68+F69</f>
        <v>150503550</v>
      </c>
      <c r="G67" s="15">
        <f t="shared" ref="G67:L67" si="40">+G68+G69</f>
        <v>-452556728</v>
      </c>
      <c r="H67" s="15">
        <f t="shared" si="40"/>
        <v>7440604</v>
      </c>
      <c r="I67" s="15">
        <f t="shared" si="40"/>
        <v>7755392</v>
      </c>
      <c r="J67" s="15">
        <f t="shared" si="40"/>
        <v>158258942</v>
      </c>
      <c r="K67" s="15">
        <f t="shared" si="40"/>
        <v>158258942</v>
      </c>
      <c r="L67" s="15">
        <f t="shared" si="40"/>
        <v>158258942</v>
      </c>
      <c r="M67" s="80">
        <f t="shared" si="1"/>
        <v>25.901627168576102</v>
      </c>
      <c r="N67" s="80">
        <f t="shared" si="2"/>
        <v>25.901627168576102</v>
      </c>
      <c r="O67" s="15">
        <f>+O68+O69</f>
        <v>452741058</v>
      </c>
      <c r="P67" s="15">
        <f>+P68+P69</f>
        <v>0</v>
      </c>
    </row>
    <row r="68" spans="1:16" x14ac:dyDescent="0.25">
      <c r="A68" s="16" t="s">
        <v>122</v>
      </c>
      <c r="B68" s="16" t="s">
        <v>123</v>
      </c>
      <c r="C68" s="18">
        <v>600000000</v>
      </c>
      <c r="D68" s="19">
        <v>600000000</v>
      </c>
      <c r="E68" s="19">
        <v>140002668</v>
      </c>
      <c r="F68" s="19">
        <v>139687880</v>
      </c>
      <c r="G68" s="19">
        <v>-451522278</v>
      </c>
      <c r="H68" s="19">
        <v>8475054</v>
      </c>
      <c r="I68" s="19">
        <v>8789842</v>
      </c>
      <c r="J68" s="19">
        <f t="shared" ref="J68:L69" si="41">+D68+G68</f>
        <v>148477722</v>
      </c>
      <c r="K68" s="19">
        <f t="shared" si="41"/>
        <v>148477722</v>
      </c>
      <c r="L68" s="19">
        <f t="shared" si="41"/>
        <v>148477722</v>
      </c>
      <c r="M68" s="82">
        <f t="shared" si="1"/>
        <v>24.746286999999999</v>
      </c>
      <c r="N68" s="82">
        <f t="shared" si="2"/>
        <v>24.746286999999999</v>
      </c>
      <c r="O68" s="19">
        <f>+C68-J68</f>
        <v>451522278</v>
      </c>
      <c r="P68" s="19">
        <f>+K68-L68</f>
        <v>0</v>
      </c>
    </row>
    <row r="69" spans="1:16" x14ac:dyDescent="0.25">
      <c r="A69" s="16" t="s">
        <v>124</v>
      </c>
      <c r="B69" s="16" t="s">
        <v>125</v>
      </c>
      <c r="C69" s="18">
        <v>11000000</v>
      </c>
      <c r="D69" s="19">
        <v>10815670</v>
      </c>
      <c r="E69" s="19">
        <v>10815670</v>
      </c>
      <c r="F69" s="19">
        <v>10815670</v>
      </c>
      <c r="G69" s="19">
        <v>-1034450</v>
      </c>
      <c r="H69" s="19">
        <v>-1034450</v>
      </c>
      <c r="I69" s="19">
        <v>-1034450</v>
      </c>
      <c r="J69" s="19">
        <f t="shared" si="41"/>
        <v>9781220</v>
      </c>
      <c r="K69" s="19">
        <f t="shared" si="41"/>
        <v>9781220</v>
      </c>
      <c r="L69" s="19">
        <f t="shared" si="41"/>
        <v>9781220</v>
      </c>
      <c r="M69" s="82">
        <f t="shared" si="1"/>
        <v>88.920181818181817</v>
      </c>
      <c r="N69" s="82">
        <f t="shared" si="2"/>
        <v>88.920181818181817</v>
      </c>
      <c r="O69" s="19">
        <f>+C69-J69</f>
        <v>1218780</v>
      </c>
      <c r="P69" s="19">
        <f>+K69-L69</f>
        <v>0</v>
      </c>
    </row>
    <row r="70" spans="1:16" x14ac:dyDescent="0.25">
      <c r="A70" s="30" t="s">
        <v>126</v>
      </c>
      <c r="B70" s="30" t="s">
        <v>127</v>
      </c>
      <c r="C70" s="15">
        <f t="shared" ref="C70:L70" si="42">+C71</f>
        <v>426848826</v>
      </c>
      <c r="D70" s="15">
        <f t="shared" si="42"/>
        <v>426848826</v>
      </c>
      <c r="E70" s="15">
        <f t="shared" si="42"/>
        <v>399954864</v>
      </c>
      <c r="F70" s="15">
        <f t="shared" si="42"/>
        <v>151788570</v>
      </c>
      <c r="G70" s="15">
        <f t="shared" si="42"/>
        <v>-242919278</v>
      </c>
      <c r="H70" s="15">
        <f t="shared" si="42"/>
        <v>-216025316</v>
      </c>
      <c r="I70" s="15">
        <f t="shared" si="42"/>
        <v>32140978</v>
      </c>
      <c r="J70" s="15">
        <f t="shared" si="42"/>
        <v>183929548</v>
      </c>
      <c r="K70" s="15">
        <f t="shared" si="42"/>
        <v>183929548</v>
      </c>
      <c r="L70" s="15">
        <f t="shared" si="42"/>
        <v>183929548</v>
      </c>
      <c r="M70" s="80">
        <f t="shared" si="1"/>
        <v>43.090091104057528</v>
      </c>
      <c r="N70" s="80">
        <f t="shared" si="2"/>
        <v>43.090091104057528</v>
      </c>
      <c r="O70" s="15">
        <f>+O71</f>
        <v>242919278</v>
      </c>
      <c r="P70" s="15">
        <f>+P71</f>
        <v>0</v>
      </c>
    </row>
    <row r="71" spans="1:16" x14ac:dyDescent="0.25">
      <c r="A71" s="16" t="s">
        <v>128</v>
      </c>
      <c r="B71" s="16" t="s">
        <v>127</v>
      </c>
      <c r="C71" s="19">
        <v>426848826</v>
      </c>
      <c r="D71" s="19">
        <v>426848826</v>
      </c>
      <c r="E71" s="19">
        <v>399954864</v>
      </c>
      <c r="F71" s="19">
        <v>151788570</v>
      </c>
      <c r="G71" s="19">
        <v>-242919278</v>
      </c>
      <c r="H71" s="19">
        <v>-216025316</v>
      </c>
      <c r="I71" s="19">
        <v>32140978</v>
      </c>
      <c r="J71" s="19">
        <f>+D71+G71</f>
        <v>183929548</v>
      </c>
      <c r="K71" s="19">
        <f>+E71+H71</f>
        <v>183929548</v>
      </c>
      <c r="L71" s="19">
        <f>+F71+I71</f>
        <v>183929548</v>
      </c>
      <c r="M71" s="82">
        <f t="shared" si="1"/>
        <v>43.090091104057528</v>
      </c>
      <c r="N71" s="82">
        <f t="shared" si="2"/>
        <v>43.090091104057528</v>
      </c>
      <c r="O71" s="19">
        <f>+C71-J71</f>
        <v>242919278</v>
      </c>
      <c r="P71" s="19">
        <f>+K71-L71</f>
        <v>0</v>
      </c>
    </row>
    <row r="72" spans="1:16" x14ac:dyDescent="0.25">
      <c r="A72" s="30" t="s">
        <v>129</v>
      </c>
      <c r="B72" s="30" t="s">
        <v>130</v>
      </c>
      <c r="C72" s="15">
        <f t="shared" ref="C72:L72" si="43">+C73</f>
        <v>282264824</v>
      </c>
      <c r="D72" s="15">
        <f t="shared" si="43"/>
        <v>282264824</v>
      </c>
      <c r="E72" s="15">
        <f t="shared" si="43"/>
        <v>282264824</v>
      </c>
      <c r="F72" s="15">
        <f t="shared" si="43"/>
        <v>225799791</v>
      </c>
      <c r="G72" s="15">
        <f t="shared" si="43"/>
        <v>-235811</v>
      </c>
      <c r="H72" s="15">
        <f t="shared" si="43"/>
        <v>-235811</v>
      </c>
      <c r="I72" s="15">
        <f t="shared" si="43"/>
        <v>56229222</v>
      </c>
      <c r="J72" s="15">
        <f t="shared" si="43"/>
        <v>282029013</v>
      </c>
      <c r="K72" s="15">
        <f t="shared" si="43"/>
        <v>282029013</v>
      </c>
      <c r="L72" s="15">
        <f t="shared" si="43"/>
        <v>282029013</v>
      </c>
      <c r="M72" s="80">
        <f t="shared" si="1"/>
        <v>99.916457532094043</v>
      </c>
      <c r="N72" s="80">
        <f t="shared" si="2"/>
        <v>99.916457532094043</v>
      </c>
      <c r="O72" s="15">
        <f>+O73</f>
        <v>235811</v>
      </c>
      <c r="P72" s="15">
        <f>+P73</f>
        <v>0</v>
      </c>
    </row>
    <row r="73" spans="1:16" x14ac:dyDescent="0.25">
      <c r="A73" s="16" t="s">
        <v>131</v>
      </c>
      <c r="B73" s="16" t="s">
        <v>130</v>
      </c>
      <c r="C73" s="18">
        <v>282264824</v>
      </c>
      <c r="D73" s="19">
        <v>282264824</v>
      </c>
      <c r="E73" s="19">
        <v>282264824</v>
      </c>
      <c r="F73" s="19">
        <v>225799791</v>
      </c>
      <c r="G73" s="19">
        <v>-235811</v>
      </c>
      <c r="H73" s="19">
        <v>-235811</v>
      </c>
      <c r="I73" s="19">
        <v>56229222</v>
      </c>
      <c r="J73" s="19">
        <f>+D73+G73</f>
        <v>282029013</v>
      </c>
      <c r="K73" s="19">
        <f>+E73+H73</f>
        <v>282029013</v>
      </c>
      <c r="L73" s="19">
        <f>+F73+I73</f>
        <v>282029013</v>
      </c>
      <c r="M73" s="82">
        <f t="shared" si="1"/>
        <v>99.916457532094043</v>
      </c>
      <c r="N73" s="82">
        <f t="shared" si="2"/>
        <v>99.916457532094043</v>
      </c>
      <c r="O73" s="19">
        <f>+C73-J73</f>
        <v>235811</v>
      </c>
      <c r="P73" s="19">
        <f>+K73-L73</f>
        <v>0</v>
      </c>
    </row>
    <row r="74" spans="1:16" x14ac:dyDescent="0.25">
      <c r="A74" s="30" t="s">
        <v>132</v>
      </c>
      <c r="B74" s="30" t="s">
        <v>133</v>
      </c>
      <c r="C74" s="15">
        <f t="shared" ref="C74:L74" si="44">+C75</f>
        <v>7037228528</v>
      </c>
      <c r="D74" s="15">
        <f t="shared" si="44"/>
        <v>6672089385</v>
      </c>
      <c r="E74" s="15">
        <f t="shared" si="44"/>
        <v>6467432716</v>
      </c>
      <c r="F74" s="15">
        <f t="shared" si="44"/>
        <v>4581236955</v>
      </c>
      <c r="G74" s="15">
        <f t="shared" si="44"/>
        <v>345343331</v>
      </c>
      <c r="H74" s="15">
        <f t="shared" si="44"/>
        <v>550000000</v>
      </c>
      <c r="I74" s="15">
        <f t="shared" si="44"/>
        <v>1000095187</v>
      </c>
      <c r="J74" s="15">
        <f t="shared" si="44"/>
        <v>7017432716</v>
      </c>
      <c r="K74" s="15">
        <f t="shared" si="44"/>
        <v>7017432716</v>
      </c>
      <c r="L74" s="15">
        <f t="shared" si="44"/>
        <v>5581332142</v>
      </c>
      <c r="M74" s="80">
        <f t="shared" si="1"/>
        <v>99.718698747365735</v>
      </c>
      <c r="N74" s="80">
        <f t="shared" si="2"/>
        <v>79.311509066286206</v>
      </c>
      <c r="O74" s="15">
        <f>+O75</f>
        <v>19795812</v>
      </c>
      <c r="P74" s="15">
        <f>+P75</f>
        <v>1436100574</v>
      </c>
    </row>
    <row r="75" spans="1:16" x14ac:dyDescent="0.25">
      <c r="A75" s="16" t="s">
        <v>134</v>
      </c>
      <c r="B75" s="16" t="s">
        <v>133</v>
      </c>
      <c r="C75" s="18">
        <v>7037228528</v>
      </c>
      <c r="D75" s="19">
        <v>6672089385</v>
      </c>
      <c r="E75" s="19">
        <v>6467432716</v>
      </c>
      <c r="F75" s="19">
        <v>4581236955</v>
      </c>
      <c r="G75" s="19">
        <v>345343331</v>
      </c>
      <c r="H75" s="19">
        <v>550000000</v>
      </c>
      <c r="I75" s="19">
        <v>1000095187</v>
      </c>
      <c r="J75" s="19">
        <f>+D75+G75</f>
        <v>7017432716</v>
      </c>
      <c r="K75" s="19">
        <f>+E75+H75</f>
        <v>7017432716</v>
      </c>
      <c r="L75" s="19">
        <f>+F75+I75</f>
        <v>5581332142</v>
      </c>
      <c r="M75" s="82">
        <f t="shared" si="1"/>
        <v>99.718698747365735</v>
      </c>
      <c r="N75" s="82">
        <f t="shared" si="2"/>
        <v>79.311509066286206</v>
      </c>
      <c r="O75" s="19">
        <f>+C75-J75</f>
        <v>19795812</v>
      </c>
      <c r="P75" s="19">
        <f>+K75-L75</f>
        <v>1436100574</v>
      </c>
    </row>
    <row r="76" spans="1:16" x14ac:dyDescent="0.25">
      <c r="A76" s="30" t="s">
        <v>135</v>
      </c>
      <c r="B76" s="30" t="s">
        <v>136</v>
      </c>
      <c r="C76" s="15">
        <f>+C77+C78</f>
        <v>334406139.31999999</v>
      </c>
      <c r="D76" s="15">
        <f>+D77+D78</f>
        <v>337406139.31999999</v>
      </c>
      <c r="E76" s="15">
        <f t="shared" ref="E76:L76" si="45">+E77+E78</f>
        <v>301659210</v>
      </c>
      <c r="F76" s="15">
        <f t="shared" si="45"/>
        <v>301659210</v>
      </c>
      <c r="G76" s="15">
        <f t="shared" si="45"/>
        <v>-4017629.32</v>
      </c>
      <c r="H76" s="15">
        <f t="shared" si="45"/>
        <v>31729300</v>
      </c>
      <c r="I76" s="15">
        <f t="shared" si="45"/>
        <v>31729300</v>
      </c>
      <c r="J76" s="15">
        <f t="shared" si="45"/>
        <v>333388510</v>
      </c>
      <c r="K76" s="15">
        <f t="shared" si="45"/>
        <v>333388510</v>
      </c>
      <c r="L76" s="15">
        <f t="shared" si="45"/>
        <v>333388510</v>
      </c>
      <c r="M76" s="80">
        <f t="shared" si="1"/>
        <v>99.695690598842091</v>
      </c>
      <c r="N76" s="80">
        <f t="shared" si="2"/>
        <v>99.695690598842091</v>
      </c>
      <c r="O76" s="15">
        <f>+O77+O78</f>
        <v>1017629.3200000003</v>
      </c>
      <c r="P76" s="15">
        <f>+P77+P78</f>
        <v>0</v>
      </c>
    </row>
    <row r="77" spans="1:16" s="13" customFormat="1" x14ac:dyDescent="0.25">
      <c r="A77" s="16" t="s">
        <v>137</v>
      </c>
      <c r="B77" s="16" t="s">
        <v>138</v>
      </c>
      <c r="C77" s="18">
        <v>311971218.5</v>
      </c>
      <c r="D77" s="19">
        <v>317971218.5</v>
      </c>
      <c r="E77" s="19">
        <v>282740660</v>
      </c>
      <c r="F77" s="19">
        <v>282740660</v>
      </c>
      <c r="G77" s="19">
        <v>-6650338.5</v>
      </c>
      <c r="H77" s="19">
        <v>28580220</v>
      </c>
      <c r="I77" s="19">
        <v>28580220</v>
      </c>
      <c r="J77" s="19">
        <f t="shared" ref="J77:L78" si="46">+D77+G77</f>
        <v>311320880</v>
      </c>
      <c r="K77" s="19">
        <f t="shared" si="46"/>
        <v>311320880</v>
      </c>
      <c r="L77" s="19">
        <f t="shared" si="46"/>
        <v>311320880</v>
      </c>
      <c r="M77" s="82">
        <f t="shared" si="1"/>
        <v>99.791538942878475</v>
      </c>
      <c r="N77" s="82">
        <f t="shared" si="2"/>
        <v>99.791538942878475</v>
      </c>
      <c r="O77" s="19">
        <f>+C77-J77</f>
        <v>650338.5</v>
      </c>
      <c r="P77" s="19">
        <f>+K77-L77</f>
        <v>0</v>
      </c>
    </row>
    <row r="78" spans="1:16" x14ac:dyDescent="0.25">
      <c r="A78" s="16" t="s">
        <v>139</v>
      </c>
      <c r="B78" s="16" t="s">
        <v>140</v>
      </c>
      <c r="C78" s="18">
        <v>22434920.82</v>
      </c>
      <c r="D78" s="19">
        <v>19434920.82</v>
      </c>
      <c r="E78" s="19">
        <v>18918550</v>
      </c>
      <c r="F78" s="19">
        <v>18918550</v>
      </c>
      <c r="G78" s="19">
        <v>2632709.1800000002</v>
      </c>
      <c r="H78" s="19">
        <v>3149080</v>
      </c>
      <c r="I78" s="19">
        <v>3149080</v>
      </c>
      <c r="J78" s="19">
        <f t="shared" si="46"/>
        <v>22067630</v>
      </c>
      <c r="K78" s="19">
        <f t="shared" si="46"/>
        <v>22067630</v>
      </c>
      <c r="L78" s="19">
        <f t="shared" si="46"/>
        <v>22067630</v>
      </c>
      <c r="M78" s="82">
        <f t="shared" si="1"/>
        <v>98.362861081851591</v>
      </c>
      <c r="N78" s="82">
        <f t="shared" si="2"/>
        <v>98.362861081851591</v>
      </c>
      <c r="O78" s="19">
        <f>+C78-J78</f>
        <v>367290.8200000003</v>
      </c>
      <c r="P78" s="19">
        <f>+K78-L78</f>
        <v>0</v>
      </c>
    </row>
    <row r="79" spans="1:16" x14ac:dyDescent="0.25">
      <c r="A79" s="30" t="s">
        <v>141</v>
      </c>
      <c r="B79" s="30" t="s">
        <v>32</v>
      </c>
      <c r="C79" s="15">
        <f t="shared" ref="C79:L79" si="47">+C80+C85+C87</f>
        <v>15354821324.519999</v>
      </c>
      <c r="D79" s="15">
        <f>+D80+D85+D87</f>
        <v>15294102196.099998</v>
      </c>
      <c r="E79" s="15">
        <f t="shared" si="47"/>
        <v>15177941418.459999</v>
      </c>
      <c r="F79" s="15">
        <f t="shared" si="47"/>
        <v>13340602030.799999</v>
      </c>
      <c r="G79" s="15">
        <f t="shared" si="47"/>
        <v>-316847178.80000001</v>
      </c>
      <c r="H79" s="15">
        <f t="shared" si="47"/>
        <v>-200686401.16000003</v>
      </c>
      <c r="I79" s="15">
        <f t="shared" si="47"/>
        <v>1636652986.5</v>
      </c>
      <c r="J79" s="15">
        <f t="shared" si="47"/>
        <v>14977255017.299999</v>
      </c>
      <c r="K79" s="15">
        <f t="shared" si="47"/>
        <v>14977255017.299999</v>
      </c>
      <c r="L79" s="15">
        <f t="shared" si="47"/>
        <v>14977255017.299999</v>
      </c>
      <c r="M79" s="80">
        <f t="shared" si="1"/>
        <v>97.541056979822571</v>
      </c>
      <c r="N79" s="80">
        <f t="shared" si="2"/>
        <v>97.541056979822571</v>
      </c>
      <c r="O79" s="15">
        <f>+O80+O85+O87</f>
        <v>377566307.21999907</v>
      </c>
      <c r="P79" s="15">
        <f>+P80+P85+P87</f>
        <v>0</v>
      </c>
    </row>
    <row r="80" spans="1:16" x14ac:dyDescent="0.25">
      <c r="A80" s="30" t="s">
        <v>142</v>
      </c>
      <c r="B80" s="30" t="s">
        <v>32</v>
      </c>
      <c r="C80" s="15">
        <f>+C81+C82</f>
        <v>5688254056.7799997</v>
      </c>
      <c r="D80" s="15">
        <f>+D81+D82</f>
        <v>5688254056</v>
      </c>
      <c r="E80" s="15">
        <f>+E81+E82</f>
        <v>5688254056</v>
      </c>
      <c r="F80" s="15">
        <f>+F81+F82</f>
        <v>5688254055</v>
      </c>
      <c r="G80" s="15">
        <f t="shared" ref="G80:L80" si="48">+G81+G82</f>
        <v>-1</v>
      </c>
      <c r="H80" s="15">
        <f t="shared" si="48"/>
        <v>-1</v>
      </c>
      <c r="I80" s="15">
        <f t="shared" si="48"/>
        <v>0</v>
      </c>
      <c r="J80" s="15">
        <f t="shared" si="48"/>
        <v>5688254055</v>
      </c>
      <c r="K80" s="15">
        <f t="shared" si="48"/>
        <v>5688254055</v>
      </c>
      <c r="L80" s="15">
        <f t="shared" si="48"/>
        <v>5688254055</v>
      </c>
      <c r="M80" s="80">
        <f t="shared" si="1"/>
        <v>99.999999968707456</v>
      </c>
      <c r="N80" s="80">
        <f t="shared" si="2"/>
        <v>99.999999968707456</v>
      </c>
      <c r="O80" s="15">
        <f>+O81+O82</f>
        <v>1.7799997329711914</v>
      </c>
      <c r="P80" s="15">
        <f>+P81+P82</f>
        <v>0</v>
      </c>
    </row>
    <row r="81" spans="1:17" x14ac:dyDescent="0.25">
      <c r="A81" s="16" t="s">
        <v>220</v>
      </c>
      <c r="B81" s="16" t="s">
        <v>221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f>+D81+G81</f>
        <v>0</v>
      </c>
      <c r="K81" s="19">
        <f>+E81+H81</f>
        <v>0</v>
      </c>
      <c r="L81" s="19">
        <f>+F81+I81</f>
        <v>0</v>
      </c>
      <c r="M81" s="84">
        <v>0</v>
      </c>
      <c r="N81" s="84">
        <v>0</v>
      </c>
      <c r="O81" s="19">
        <f>+C81-J81</f>
        <v>0</v>
      </c>
      <c r="P81" s="19">
        <f>+K81-L81</f>
        <v>0</v>
      </c>
      <c r="Q81" s="35"/>
    </row>
    <row r="82" spans="1:17" x14ac:dyDescent="0.25">
      <c r="A82" s="30" t="s">
        <v>230</v>
      </c>
      <c r="B82" s="30" t="s">
        <v>231</v>
      </c>
      <c r="C82" s="15">
        <f t="shared" ref="C82:L83" si="49">+C83</f>
        <v>5688254056.7799997</v>
      </c>
      <c r="D82" s="15">
        <f t="shared" si="49"/>
        <v>5688254056</v>
      </c>
      <c r="E82" s="15">
        <f t="shared" si="49"/>
        <v>5688254056</v>
      </c>
      <c r="F82" s="15">
        <f t="shared" si="49"/>
        <v>5688254055</v>
      </c>
      <c r="G82" s="15">
        <f t="shared" si="49"/>
        <v>-1</v>
      </c>
      <c r="H82" s="15">
        <f t="shared" si="49"/>
        <v>-1</v>
      </c>
      <c r="I82" s="15">
        <f t="shared" si="49"/>
        <v>0</v>
      </c>
      <c r="J82" s="15">
        <f t="shared" si="49"/>
        <v>5688254055</v>
      </c>
      <c r="K82" s="15">
        <f t="shared" si="49"/>
        <v>5688254055</v>
      </c>
      <c r="L82" s="15">
        <f t="shared" si="49"/>
        <v>5688254055</v>
      </c>
      <c r="M82" s="80">
        <f t="shared" si="1"/>
        <v>99.999999968707456</v>
      </c>
      <c r="N82" s="80">
        <f t="shared" si="2"/>
        <v>99.999999968707456</v>
      </c>
      <c r="O82" s="15">
        <f>+O83</f>
        <v>1.7799997329711914</v>
      </c>
      <c r="P82" s="15">
        <f>+P83</f>
        <v>0</v>
      </c>
      <c r="Q82" s="35"/>
    </row>
    <row r="83" spans="1:17" s="13" customFormat="1" x14ac:dyDescent="0.25">
      <c r="A83" s="30" t="s">
        <v>232</v>
      </c>
      <c r="B83" s="30" t="s">
        <v>233</v>
      </c>
      <c r="C83" s="15">
        <f t="shared" si="49"/>
        <v>5688254056.7799997</v>
      </c>
      <c r="D83" s="15">
        <f t="shared" si="49"/>
        <v>5688254056</v>
      </c>
      <c r="E83" s="15">
        <f t="shared" si="49"/>
        <v>5688254056</v>
      </c>
      <c r="F83" s="15">
        <f t="shared" si="49"/>
        <v>5688254055</v>
      </c>
      <c r="G83" s="15">
        <f t="shared" si="49"/>
        <v>-1</v>
      </c>
      <c r="H83" s="15">
        <f t="shared" si="49"/>
        <v>-1</v>
      </c>
      <c r="I83" s="15">
        <f t="shared" si="49"/>
        <v>0</v>
      </c>
      <c r="J83" s="15">
        <f t="shared" si="49"/>
        <v>5688254055</v>
      </c>
      <c r="K83" s="15">
        <f t="shared" si="49"/>
        <v>5688254055</v>
      </c>
      <c r="L83" s="15">
        <f t="shared" si="49"/>
        <v>5688254055</v>
      </c>
      <c r="M83" s="80">
        <f t="shared" si="1"/>
        <v>99.999999968707456</v>
      </c>
      <c r="N83" s="80">
        <f t="shared" si="2"/>
        <v>99.999999968707456</v>
      </c>
      <c r="O83" s="15">
        <f>+O84</f>
        <v>1.7799997329711914</v>
      </c>
      <c r="P83" s="15">
        <f>+P84</f>
        <v>0</v>
      </c>
    </row>
    <row r="84" spans="1:17" s="13" customFormat="1" x14ac:dyDescent="0.25">
      <c r="A84" s="16" t="s">
        <v>260</v>
      </c>
      <c r="B84" s="16" t="s">
        <v>234</v>
      </c>
      <c r="C84" s="18">
        <v>5688254056.7799997</v>
      </c>
      <c r="D84" s="19">
        <v>5688254056</v>
      </c>
      <c r="E84" s="19">
        <v>5688254056</v>
      </c>
      <c r="F84" s="19">
        <v>5688254055</v>
      </c>
      <c r="G84" s="19">
        <v>-1</v>
      </c>
      <c r="H84" s="19">
        <v>-1</v>
      </c>
      <c r="I84" s="19">
        <v>0</v>
      </c>
      <c r="J84" s="19">
        <f>+D84+G84</f>
        <v>5688254055</v>
      </c>
      <c r="K84" s="19">
        <f>+E84+H84</f>
        <v>5688254055</v>
      </c>
      <c r="L84" s="19">
        <f>+F84+I84</f>
        <v>5688254055</v>
      </c>
      <c r="M84" s="82">
        <f t="shared" si="1"/>
        <v>99.999999968707456</v>
      </c>
      <c r="N84" s="82">
        <f t="shared" si="2"/>
        <v>99.999999968707456</v>
      </c>
      <c r="O84" s="19">
        <f>+C84-J84</f>
        <v>1.7799997329711914</v>
      </c>
      <c r="P84" s="19">
        <f>+K84-L84</f>
        <v>0</v>
      </c>
    </row>
    <row r="85" spans="1:17" x14ac:dyDescent="0.25">
      <c r="A85" s="30" t="s">
        <v>143</v>
      </c>
      <c r="B85" s="30" t="s">
        <v>144</v>
      </c>
      <c r="C85" s="15">
        <f t="shared" ref="C85:L85" si="50">+C86</f>
        <v>7694284731.9399996</v>
      </c>
      <c r="D85" s="15">
        <f t="shared" si="50"/>
        <v>7633691596.3000002</v>
      </c>
      <c r="E85" s="15">
        <f t="shared" si="50"/>
        <v>7517530818.6599998</v>
      </c>
      <c r="F85" s="15">
        <f t="shared" si="50"/>
        <v>6265823332.8000002</v>
      </c>
      <c r="G85" s="15">
        <f t="shared" si="50"/>
        <v>-3005000</v>
      </c>
      <c r="H85" s="15">
        <f t="shared" si="50"/>
        <v>113155777.64</v>
      </c>
      <c r="I85" s="15">
        <f t="shared" si="50"/>
        <v>1364863263.5</v>
      </c>
      <c r="J85" s="15">
        <f t="shared" si="50"/>
        <v>7630686596.3000002</v>
      </c>
      <c r="K85" s="15">
        <f t="shared" si="50"/>
        <v>7630686596.3000002</v>
      </c>
      <c r="L85" s="15">
        <f t="shared" si="50"/>
        <v>7630686596.3000002</v>
      </c>
      <c r="M85" s="80">
        <f t="shared" si="1"/>
        <v>99.173436675978536</v>
      </c>
      <c r="N85" s="80">
        <f t="shared" si="2"/>
        <v>99.173436675978536</v>
      </c>
      <c r="O85" s="15">
        <f>+O86</f>
        <v>63598135.63999939</v>
      </c>
      <c r="P85" s="15">
        <f>+P86</f>
        <v>0</v>
      </c>
    </row>
    <row r="86" spans="1:17" s="13" customFormat="1" x14ac:dyDescent="0.25">
      <c r="A86" s="16" t="s">
        <v>145</v>
      </c>
      <c r="B86" s="16" t="s">
        <v>146</v>
      </c>
      <c r="C86" s="18">
        <v>7694284731.9399996</v>
      </c>
      <c r="D86" s="19">
        <v>7633691596.3000002</v>
      </c>
      <c r="E86" s="19">
        <v>7517530818.6599998</v>
      </c>
      <c r="F86" s="19">
        <v>6265823332.8000002</v>
      </c>
      <c r="G86" s="19">
        <v>-3005000</v>
      </c>
      <c r="H86" s="19">
        <v>113155777.64</v>
      </c>
      <c r="I86" s="19">
        <v>1364863263.5</v>
      </c>
      <c r="J86" s="19">
        <f>+D86+G86</f>
        <v>7630686596.3000002</v>
      </c>
      <c r="K86" s="19">
        <f>+E86+H86</f>
        <v>7630686596.3000002</v>
      </c>
      <c r="L86" s="19">
        <f>+F86+I86</f>
        <v>7630686596.3000002</v>
      </c>
      <c r="M86" s="82">
        <f t="shared" si="1"/>
        <v>99.173436675978536</v>
      </c>
      <c r="N86" s="82">
        <f t="shared" si="2"/>
        <v>99.173436675978536</v>
      </c>
      <c r="O86" s="19">
        <f>+C86-J86</f>
        <v>63598135.63999939</v>
      </c>
      <c r="P86" s="19">
        <f>+K86-L86</f>
        <v>0</v>
      </c>
    </row>
    <row r="87" spans="1:17" x14ac:dyDescent="0.25">
      <c r="A87" s="30" t="s">
        <v>147</v>
      </c>
      <c r="B87" s="30" t="s">
        <v>148</v>
      </c>
      <c r="C87" s="15">
        <f t="shared" ref="C87:L87" si="51">+C88</f>
        <v>1972282535.8</v>
      </c>
      <c r="D87" s="15">
        <f t="shared" si="51"/>
        <v>1972156543.8</v>
      </c>
      <c r="E87" s="15">
        <f t="shared" si="51"/>
        <v>1972156543.8</v>
      </c>
      <c r="F87" s="15">
        <f t="shared" si="51"/>
        <v>1386524643</v>
      </c>
      <c r="G87" s="15">
        <f t="shared" si="51"/>
        <v>-313842177.80000001</v>
      </c>
      <c r="H87" s="15">
        <f t="shared" si="51"/>
        <v>-313842177.80000001</v>
      </c>
      <c r="I87" s="15">
        <f t="shared" si="51"/>
        <v>271789723</v>
      </c>
      <c r="J87" s="15">
        <f t="shared" si="51"/>
        <v>1658314366</v>
      </c>
      <c r="K87" s="15">
        <f t="shared" si="51"/>
        <v>1658314366</v>
      </c>
      <c r="L87" s="15">
        <f t="shared" si="51"/>
        <v>1658314366</v>
      </c>
      <c r="M87" s="80">
        <f t="shared" si="1"/>
        <v>84.08097399327994</v>
      </c>
      <c r="N87" s="80">
        <f t="shared" si="2"/>
        <v>84.08097399327994</v>
      </c>
      <c r="O87" s="15">
        <f>+O88</f>
        <v>313968169.79999995</v>
      </c>
      <c r="P87" s="15">
        <f>+P88</f>
        <v>0</v>
      </c>
    </row>
    <row r="88" spans="1:17" x14ac:dyDescent="0.25">
      <c r="A88" s="16" t="s">
        <v>149</v>
      </c>
      <c r="B88" s="16" t="s">
        <v>150</v>
      </c>
      <c r="C88" s="18">
        <v>1972282535.8</v>
      </c>
      <c r="D88" s="19">
        <v>1972156543.8</v>
      </c>
      <c r="E88" s="19">
        <v>1972156543.8</v>
      </c>
      <c r="F88" s="19">
        <v>1386524643</v>
      </c>
      <c r="G88" s="19">
        <v>-313842177.80000001</v>
      </c>
      <c r="H88" s="19">
        <v>-313842177.80000001</v>
      </c>
      <c r="I88" s="19">
        <v>271789723</v>
      </c>
      <c r="J88" s="19">
        <f>+D88+G88</f>
        <v>1658314366</v>
      </c>
      <c r="K88" s="19">
        <f>+E88+H88</f>
        <v>1658314366</v>
      </c>
      <c r="L88" s="19">
        <f>+F88+I88</f>
        <v>1658314366</v>
      </c>
      <c r="M88" s="82">
        <f t="shared" si="1"/>
        <v>84.08097399327994</v>
      </c>
      <c r="N88" s="82">
        <f t="shared" si="2"/>
        <v>84.08097399327994</v>
      </c>
      <c r="O88" s="19">
        <f>+C88-J88</f>
        <v>313968169.79999995</v>
      </c>
      <c r="P88" s="19">
        <f>+K88-L88</f>
        <v>0</v>
      </c>
    </row>
    <row r="89" spans="1:17" x14ac:dyDescent="0.25">
      <c r="A89" s="30" t="s">
        <v>151</v>
      </c>
      <c r="B89" s="30" t="s">
        <v>33</v>
      </c>
      <c r="C89" s="15">
        <f t="shared" ref="C89:L89" si="52">+C90+C93+C97+C101+C106+C108</f>
        <v>204640712246.88</v>
      </c>
      <c r="D89" s="15">
        <f>+D90+D93+D97+D101+D106+D108</f>
        <v>157684714042.47</v>
      </c>
      <c r="E89" s="15">
        <f t="shared" si="52"/>
        <v>147405974800.52002</v>
      </c>
      <c r="F89" s="15">
        <f t="shared" si="52"/>
        <v>84184257415.650009</v>
      </c>
      <c r="G89" s="15">
        <f t="shared" si="52"/>
        <v>-21889277024.519997</v>
      </c>
      <c r="H89" s="15">
        <f t="shared" si="52"/>
        <v>-11610537782.570002</v>
      </c>
      <c r="I89" s="15">
        <f t="shared" si="52"/>
        <v>27384142277.489998</v>
      </c>
      <c r="J89" s="15">
        <f t="shared" si="52"/>
        <v>135795437017.95001</v>
      </c>
      <c r="K89" s="15">
        <f t="shared" si="52"/>
        <v>135795437017.95</v>
      </c>
      <c r="L89" s="15">
        <f t="shared" si="52"/>
        <v>111568399693.14001</v>
      </c>
      <c r="M89" s="80">
        <f t="shared" ref="M89:M112" si="53">K89/C89*100</f>
        <v>66.357977123401241</v>
      </c>
      <c r="N89" s="80">
        <f t="shared" ref="N89:N112" si="54">+L89/C89*100</f>
        <v>54.519161152323939</v>
      </c>
      <c r="O89" s="15">
        <f>+O90+O93+O97+O101+O106+O108</f>
        <v>68845275228.929993</v>
      </c>
      <c r="P89" s="15">
        <f>+P90+P93+P97+P101+P106+P108</f>
        <v>24227037324.809982</v>
      </c>
    </row>
    <row r="90" spans="1:17" x14ac:dyDescent="0.25">
      <c r="A90" s="30" t="s">
        <v>152</v>
      </c>
      <c r="B90" s="30" t="s">
        <v>153</v>
      </c>
      <c r="C90" s="15">
        <f>+C91+C92</f>
        <v>22540117288.380001</v>
      </c>
      <c r="D90" s="15">
        <f>+D91+D92</f>
        <v>21161069135</v>
      </c>
      <c r="E90" s="15">
        <f>+E91+E92</f>
        <v>20784220222.5</v>
      </c>
      <c r="F90" s="15">
        <f>+F91+F92</f>
        <v>13597925641.280001</v>
      </c>
      <c r="G90" s="15">
        <f t="shared" ref="G90:L90" si="55">+G91+G92</f>
        <v>-1239543045.4400001</v>
      </c>
      <c r="H90" s="15">
        <f t="shared" si="55"/>
        <v>-862694132.94000006</v>
      </c>
      <c r="I90" s="15">
        <f t="shared" si="55"/>
        <v>5548804271.2799997</v>
      </c>
      <c r="J90" s="15">
        <f t="shared" si="55"/>
        <v>19921526089.560001</v>
      </c>
      <c r="K90" s="15">
        <f t="shared" si="55"/>
        <v>19921526089.560001</v>
      </c>
      <c r="L90" s="15">
        <f t="shared" si="55"/>
        <v>19146729912.560001</v>
      </c>
      <c r="M90" s="80">
        <f t="shared" si="53"/>
        <v>88.382530732570984</v>
      </c>
      <c r="N90" s="80">
        <f t="shared" si="54"/>
        <v>84.945121037283258</v>
      </c>
      <c r="O90" s="15">
        <f>+O91+O92</f>
        <v>2618591198.8199997</v>
      </c>
      <c r="P90" s="15">
        <f>+P91+P92</f>
        <v>774796177</v>
      </c>
    </row>
    <row r="91" spans="1:17" x14ac:dyDescent="0.25">
      <c r="A91" s="16" t="s">
        <v>154</v>
      </c>
      <c r="B91" s="16" t="s">
        <v>155</v>
      </c>
      <c r="C91" s="18">
        <v>22540117288.380001</v>
      </c>
      <c r="D91" s="19">
        <v>21161069135</v>
      </c>
      <c r="E91" s="19">
        <v>20784220222.5</v>
      </c>
      <c r="F91" s="19">
        <v>13597925641.280001</v>
      </c>
      <c r="G91" s="19">
        <v>-1239543045.4400001</v>
      </c>
      <c r="H91" s="19">
        <v>-862694132.94000006</v>
      </c>
      <c r="I91" s="19">
        <v>5548804271.2799997</v>
      </c>
      <c r="J91" s="19">
        <f t="shared" ref="J91:L92" si="56">+D91+G91</f>
        <v>19921526089.560001</v>
      </c>
      <c r="K91" s="19">
        <f t="shared" si="56"/>
        <v>19921526089.560001</v>
      </c>
      <c r="L91" s="19">
        <f t="shared" si="56"/>
        <v>19146729912.560001</v>
      </c>
      <c r="M91" s="82">
        <f t="shared" si="53"/>
        <v>88.382530732570984</v>
      </c>
      <c r="N91" s="82">
        <f t="shared" si="54"/>
        <v>84.945121037283258</v>
      </c>
      <c r="O91" s="19">
        <f>+C91-J91</f>
        <v>2618591198.8199997</v>
      </c>
      <c r="P91" s="19">
        <f>+K91-L91</f>
        <v>774796177</v>
      </c>
    </row>
    <row r="92" spans="1:17" x14ac:dyDescent="0.25">
      <c r="A92" s="16" t="s">
        <v>156</v>
      </c>
      <c r="B92" s="16" t="s">
        <v>157</v>
      </c>
      <c r="C92" s="18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f t="shared" si="56"/>
        <v>0</v>
      </c>
      <c r="K92" s="19">
        <f t="shared" si="56"/>
        <v>0</v>
      </c>
      <c r="L92" s="19">
        <f t="shared" si="56"/>
        <v>0</v>
      </c>
      <c r="M92" s="84"/>
      <c r="N92" s="84"/>
      <c r="O92" s="19">
        <f>+C92-J92</f>
        <v>0</v>
      </c>
      <c r="P92" s="19">
        <f>+K92-L92</f>
        <v>0</v>
      </c>
    </row>
    <row r="93" spans="1:17" x14ac:dyDescent="0.25">
      <c r="A93" s="30" t="s">
        <v>158</v>
      </c>
      <c r="B93" s="30" t="s">
        <v>159</v>
      </c>
      <c r="C93" s="15">
        <f>+C94+C95+C96</f>
        <v>176360795979.85001</v>
      </c>
      <c r="D93" s="15">
        <f>+D94+D95+D96</f>
        <v>130881480381.22</v>
      </c>
      <c r="E93" s="15">
        <f t="shared" ref="E93:L93" si="57">+E94+E95+E96</f>
        <v>121075687631.75999</v>
      </c>
      <c r="F93" s="15">
        <f t="shared" si="57"/>
        <v>66389154114.160004</v>
      </c>
      <c r="G93" s="15">
        <f t="shared" si="57"/>
        <v>-20403907249.709999</v>
      </c>
      <c r="H93" s="15">
        <f t="shared" si="57"/>
        <v>-10598114500.25</v>
      </c>
      <c r="I93" s="15">
        <f t="shared" si="57"/>
        <v>20990081811.540001</v>
      </c>
      <c r="J93" s="15">
        <f t="shared" si="57"/>
        <v>110477573131.51001</v>
      </c>
      <c r="K93" s="15">
        <f t="shared" si="57"/>
        <v>110477573131.50999</v>
      </c>
      <c r="L93" s="15">
        <f t="shared" si="57"/>
        <v>87379235925.700012</v>
      </c>
      <c r="M93" s="80">
        <f t="shared" si="53"/>
        <v>62.642931790879729</v>
      </c>
      <c r="N93" s="80">
        <f t="shared" si="54"/>
        <v>49.545725533969282</v>
      </c>
      <c r="O93" s="15">
        <f>+O94+O95+O96</f>
        <v>65883222848.339996</v>
      </c>
      <c r="P93" s="15">
        <f>+P94+P95+P96</f>
        <v>23098337205.809982</v>
      </c>
    </row>
    <row r="94" spans="1:17" x14ac:dyDescent="0.25">
      <c r="A94" s="16" t="s">
        <v>160</v>
      </c>
      <c r="B94" s="16" t="s">
        <v>161</v>
      </c>
      <c r="C94" s="18">
        <v>173755563565.85001</v>
      </c>
      <c r="D94" s="19">
        <v>128308976381.22</v>
      </c>
      <c r="E94" s="19">
        <v>118710828259.75999</v>
      </c>
      <c r="F94" s="19">
        <v>64610717079.160004</v>
      </c>
      <c r="G94" s="19">
        <v>-20087234238.709999</v>
      </c>
      <c r="H94" s="19">
        <v>-10489086117.25</v>
      </c>
      <c r="I94" s="19">
        <v>20512687857.540001</v>
      </c>
      <c r="J94" s="19">
        <f t="shared" ref="J94:K96" si="58">+D94+G94</f>
        <v>108221742142.51001</v>
      </c>
      <c r="K94" s="19">
        <f t="shared" si="58"/>
        <v>108221742142.50999</v>
      </c>
      <c r="L94" s="19">
        <f>+F94+I94</f>
        <v>85123404936.700012</v>
      </c>
      <c r="M94" s="82">
        <f t="shared" si="53"/>
        <v>62.283900395221615</v>
      </c>
      <c r="N94" s="82">
        <f t="shared" si="54"/>
        <v>48.990319037720994</v>
      </c>
      <c r="O94" s="19">
        <f>+C94-J94</f>
        <v>65533821423.339996</v>
      </c>
      <c r="P94" s="19">
        <f>+K94-L94</f>
        <v>23098337205.809982</v>
      </c>
    </row>
    <row r="95" spans="1:17" x14ac:dyDescent="0.25">
      <c r="A95" s="16" t="s">
        <v>247</v>
      </c>
      <c r="B95" s="16" t="s">
        <v>248</v>
      </c>
      <c r="C95" s="18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f t="shared" si="58"/>
        <v>0</v>
      </c>
      <c r="K95" s="19">
        <f t="shared" si="58"/>
        <v>0</v>
      </c>
      <c r="L95" s="19">
        <f>+F95+I95</f>
        <v>0</v>
      </c>
      <c r="M95" s="82"/>
      <c r="N95" s="82"/>
      <c r="O95" s="19">
        <f>+C95-J95</f>
        <v>0</v>
      </c>
      <c r="P95" s="19">
        <f>+K95-L95</f>
        <v>0</v>
      </c>
    </row>
    <row r="96" spans="1:17" x14ac:dyDescent="0.25">
      <c r="A96" s="16" t="s">
        <v>162</v>
      </c>
      <c r="B96" s="16" t="s">
        <v>163</v>
      </c>
      <c r="C96" s="19">
        <v>2605232414</v>
      </c>
      <c r="D96" s="19">
        <v>2572504000</v>
      </c>
      <c r="E96" s="19">
        <v>2364859372</v>
      </c>
      <c r="F96" s="19">
        <v>1778437035</v>
      </c>
      <c r="G96" s="19">
        <v>-316673011</v>
      </c>
      <c r="H96" s="19">
        <v>-109028383</v>
      </c>
      <c r="I96" s="19">
        <v>477393954</v>
      </c>
      <c r="J96" s="19">
        <f t="shared" si="58"/>
        <v>2255830989</v>
      </c>
      <c r="K96" s="19">
        <f t="shared" si="58"/>
        <v>2255830989</v>
      </c>
      <c r="L96" s="19">
        <f>+F96+I96</f>
        <v>2255830989</v>
      </c>
      <c r="M96" s="82">
        <f t="shared" si="53"/>
        <v>86.588473906497313</v>
      </c>
      <c r="N96" s="82">
        <f t="shared" si="54"/>
        <v>86.588473906497313</v>
      </c>
      <c r="O96" s="19">
        <f>+C96-J96</f>
        <v>349401425</v>
      </c>
      <c r="P96" s="19">
        <f>+K96-L96</f>
        <v>0</v>
      </c>
    </row>
    <row r="97" spans="1:16" x14ac:dyDescent="0.25">
      <c r="A97" s="30" t="s">
        <v>164</v>
      </c>
      <c r="B97" s="30" t="s">
        <v>165</v>
      </c>
      <c r="C97" s="15">
        <f>+C98+C99+C100</f>
        <v>4519591198.9899998</v>
      </c>
      <c r="D97" s="15">
        <f>+D98+D99+D100</f>
        <v>4625853122.9899998</v>
      </c>
      <c r="E97" s="15">
        <f t="shared" ref="E97:L97" si="59">+E98+E99+E100</f>
        <v>4534755543</v>
      </c>
      <c r="F97" s="15">
        <f t="shared" si="59"/>
        <v>3466009834</v>
      </c>
      <c r="G97" s="15">
        <f t="shared" si="59"/>
        <v>-188942062.53</v>
      </c>
      <c r="H97" s="15">
        <f t="shared" si="59"/>
        <v>-97844482.539999992</v>
      </c>
      <c r="I97" s="15">
        <f t="shared" si="59"/>
        <v>616997284.46000004</v>
      </c>
      <c r="J97" s="15">
        <f t="shared" si="59"/>
        <v>4436911060.46</v>
      </c>
      <c r="K97" s="15">
        <f t="shared" si="59"/>
        <v>4436911060.46</v>
      </c>
      <c r="L97" s="15">
        <f t="shared" si="59"/>
        <v>4083007118.46</v>
      </c>
      <c r="M97" s="80">
        <f t="shared" si="53"/>
        <v>98.170627942003335</v>
      </c>
      <c r="N97" s="80">
        <f t="shared" si="54"/>
        <v>90.340186505638741</v>
      </c>
      <c r="O97" s="15">
        <f>+O98+O99+O100</f>
        <v>82680138.530000031</v>
      </c>
      <c r="P97" s="15">
        <f>+P98+P99+P100</f>
        <v>353903942</v>
      </c>
    </row>
    <row r="98" spans="1:16" x14ac:dyDescent="0.25">
      <c r="A98" s="16" t="s">
        <v>166</v>
      </c>
      <c r="B98" s="16" t="s">
        <v>167</v>
      </c>
      <c r="C98" s="19">
        <v>200602592.99000001</v>
      </c>
      <c r="D98" s="19">
        <v>197602592.99000001</v>
      </c>
      <c r="E98" s="19">
        <v>180244290</v>
      </c>
      <c r="F98" s="19">
        <v>167329988</v>
      </c>
      <c r="G98" s="19">
        <v>2697021.01</v>
      </c>
      <c r="H98" s="19">
        <v>20055324</v>
      </c>
      <c r="I98" s="19">
        <v>32969626</v>
      </c>
      <c r="J98" s="19">
        <f t="shared" ref="J98:K100" si="60">+D98+G98</f>
        <v>200299614</v>
      </c>
      <c r="K98" s="19">
        <f t="shared" si="60"/>
        <v>200299614</v>
      </c>
      <c r="L98" s="19">
        <f>+F98+I98</f>
        <v>200299614</v>
      </c>
      <c r="M98" s="82">
        <f t="shared" si="53"/>
        <v>99.84896556645451</v>
      </c>
      <c r="N98" s="82">
        <f t="shared" si="54"/>
        <v>99.84896556645451</v>
      </c>
      <c r="O98" s="19">
        <f>+C98-J98</f>
        <v>302978.99000000954</v>
      </c>
      <c r="P98" s="19">
        <f>+K98-L98</f>
        <v>0</v>
      </c>
    </row>
    <row r="99" spans="1:16" x14ac:dyDescent="0.25">
      <c r="A99" s="16" t="s">
        <v>168</v>
      </c>
      <c r="B99" s="16" t="s">
        <v>169</v>
      </c>
      <c r="C99" s="19">
        <v>396839466</v>
      </c>
      <c r="D99" s="19">
        <v>396839466</v>
      </c>
      <c r="E99" s="19">
        <v>323100189</v>
      </c>
      <c r="F99" s="19">
        <v>76137985</v>
      </c>
      <c r="G99" s="19">
        <v>-82377159.540000007</v>
      </c>
      <c r="H99" s="19">
        <v>-8637882.5399999991</v>
      </c>
      <c r="I99" s="19">
        <v>67548412.459999993</v>
      </c>
      <c r="J99" s="19">
        <f t="shared" si="60"/>
        <v>314462306.45999998</v>
      </c>
      <c r="K99" s="19">
        <f t="shared" si="60"/>
        <v>314462306.45999998</v>
      </c>
      <c r="L99" s="19">
        <f>+F99+I99</f>
        <v>143686397.45999998</v>
      </c>
      <c r="M99" s="82">
        <f t="shared" si="53"/>
        <v>79.241691767622726</v>
      </c>
      <c r="N99" s="82">
        <f t="shared" si="54"/>
        <v>36.20768844094755</v>
      </c>
      <c r="O99" s="19">
        <f>+C99-J99</f>
        <v>82377159.540000021</v>
      </c>
      <c r="P99" s="19">
        <f>+K99-L99</f>
        <v>170775909</v>
      </c>
    </row>
    <row r="100" spans="1:16" x14ac:dyDescent="0.25">
      <c r="A100" s="16" t="s">
        <v>170</v>
      </c>
      <c r="B100" s="16" t="s">
        <v>171</v>
      </c>
      <c r="C100" s="19">
        <v>3922149140</v>
      </c>
      <c r="D100" s="19">
        <v>4031411064</v>
      </c>
      <c r="E100" s="19">
        <v>4031411064</v>
      </c>
      <c r="F100" s="19">
        <v>3222541861</v>
      </c>
      <c r="G100" s="19">
        <v>-109261924</v>
      </c>
      <c r="H100" s="19">
        <v>-109261924</v>
      </c>
      <c r="I100" s="19">
        <v>516479246</v>
      </c>
      <c r="J100" s="19">
        <f t="shared" si="60"/>
        <v>3922149140</v>
      </c>
      <c r="K100" s="19">
        <f t="shared" si="60"/>
        <v>3922149140</v>
      </c>
      <c r="L100" s="19">
        <f>+F100+I100</f>
        <v>3739021107</v>
      </c>
      <c r="M100" s="82">
        <f t="shared" si="53"/>
        <v>100</v>
      </c>
      <c r="N100" s="82">
        <f t="shared" si="54"/>
        <v>95.330926324744496</v>
      </c>
      <c r="O100" s="19">
        <f>+C100-J100</f>
        <v>0</v>
      </c>
      <c r="P100" s="19">
        <f>+K100-L100</f>
        <v>183128033</v>
      </c>
    </row>
    <row r="101" spans="1:16" x14ac:dyDescent="0.25">
      <c r="A101" s="30" t="s">
        <v>172</v>
      </c>
      <c r="B101" s="30" t="s">
        <v>173</v>
      </c>
      <c r="C101" s="15">
        <f>+C102+C103+C104+C105</f>
        <v>1132651408</v>
      </c>
      <c r="D101" s="15">
        <f>+D102+D103+D104+D105</f>
        <v>928855032.25999999</v>
      </c>
      <c r="E101" s="15">
        <f t="shared" ref="E101:L101" si="61">+E102+E103+E104+E105</f>
        <v>923855032.25999999</v>
      </c>
      <c r="F101" s="15">
        <f t="shared" si="61"/>
        <v>689272251.21000004</v>
      </c>
      <c r="G101" s="15">
        <f t="shared" si="61"/>
        <v>-51213045.950000003</v>
      </c>
      <c r="H101" s="15">
        <f t="shared" si="61"/>
        <v>-46213045.950000003</v>
      </c>
      <c r="I101" s="15">
        <f t="shared" si="61"/>
        <v>188369735.09999999</v>
      </c>
      <c r="J101" s="15">
        <f t="shared" si="61"/>
        <v>877641986.30999994</v>
      </c>
      <c r="K101" s="15">
        <f t="shared" si="61"/>
        <v>877641986.30999994</v>
      </c>
      <c r="L101" s="15">
        <f t="shared" si="61"/>
        <v>877641986.30999994</v>
      </c>
      <c r="M101" s="80">
        <f t="shared" si="53"/>
        <v>77.485621799536048</v>
      </c>
      <c r="N101" s="80">
        <f t="shared" si="54"/>
        <v>77.485621799536048</v>
      </c>
      <c r="O101" s="15">
        <f>+O102+O103+O104+O105</f>
        <v>255009421.69</v>
      </c>
      <c r="P101" s="15">
        <f>+P102+P103+P104+P105</f>
        <v>0</v>
      </c>
    </row>
    <row r="102" spans="1:16" x14ac:dyDescent="0.25">
      <c r="A102" s="16" t="s">
        <v>273</v>
      </c>
      <c r="B102" s="16" t="s">
        <v>274</v>
      </c>
      <c r="C102" s="18">
        <v>203796374.69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f>+D102+G102</f>
        <v>0</v>
      </c>
      <c r="K102" s="19">
        <f>+E102+H102</f>
        <v>0</v>
      </c>
      <c r="L102" s="19">
        <f>+F102+I102</f>
        <v>0</v>
      </c>
      <c r="M102" s="82"/>
      <c r="N102" s="82"/>
      <c r="O102" s="19">
        <f>+C102-J102</f>
        <v>203796374.69</v>
      </c>
      <c r="P102" s="19">
        <f>+K102-L102</f>
        <v>0</v>
      </c>
    </row>
    <row r="103" spans="1:16" x14ac:dyDescent="0.25">
      <c r="A103" s="16" t="s">
        <v>174</v>
      </c>
      <c r="B103" s="16" t="s">
        <v>175</v>
      </c>
      <c r="C103" s="18">
        <v>453410814</v>
      </c>
      <c r="D103" s="19">
        <v>453410814</v>
      </c>
      <c r="E103" s="19">
        <v>453410814</v>
      </c>
      <c r="F103" s="19">
        <v>377488847</v>
      </c>
      <c r="G103" s="19">
        <v>-1</v>
      </c>
      <c r="H103" s="19">
        <v>-1</v>
      </c>
      <c r="I103" s="19">
        <v>75921966</v>
      </c>
      <c r="J103" s="19">
        <f t="shared" ref="J103:K105" si="62">+D103+G103</f>
        <v>453410813</v>
      </c>
      <c r="K103" s="19">
        <f t="shared" si="62"/>
        <v>453410813</v>
      </c>
      <c r="L103" s="19">
        <f>+F103+I103</f>
        <v>453410813</v>
      </c>
      <c r="M103" s="82">
        <f t="shared" si="53"/>
        <v>99.999999779449453</v>
      </c>
      <c r="N103" s="82">
        <f t="shared" si="54"/>
        <v>99.999999779449453</v>
      </c>
      <c r="O103" s="19">
        <f>+C103-J103</f>
        <v>1</v>
      </c>
      <c r="P103" s="19">
        <f>+K103-L103</f>
        <v>0</v>
      </c>
    </row>
    <row r="104" spans="1:16" x14ac:dyDescent="0.25">
      <c r="A104" s="16" t="s">
        <v>176</v>
      </c>
      <c r="B104" s="16" t="s">
        <v>177</v>
      </c>
      <c r="C104" s="18">
        <v>445697272.24000001</v>
      </c>
      <c r="D104" s="19">
        <v>445697271.25999999</v>
      </c>
      <c r="E104" s="19">
        <v>445697271.25999999</v>
      </c>
      <c r="F104" s="19">
        <v>308120704.20999998</v>
      </c>
      <c r="G104" s="19">
        <v>-25271297.949999999</v>
      </c>
      <c r="H104" s="19">
        <v>-25271297.949999999</v>
      </c>
      <c r="I104" s="19">
        <v>112305269.09999999</v>
      </c>
      <c r="J104" s="19">
        <f t="shared" si="62"/>
        <v>420425973.31</v>
      </c>
      <c r="K104" s="19">
        <f t="shared" si="62"/>
        <v>420425973.31</v>
      </c>
      <c r="L104" s="19">
        <f>+F104+I104</f>
        <v>420425973.30999994</v>
      </c>
      <c r="M104" s="82">
        <f t="shared" si="53"/>
        <v>94.329940858064788</v>
      </c>
      <c r="N104" s="82">
        <f t="shared" si="54"/>
        <v>94.329940858064774</v>
      </c>
      <c r="O104" s="19">
        <f>+C104-J104</f>
        <v>25271298.930000007</v>
      </c>
      <c r="P104" s="19">
        <f>+K104-L104</f>
        <v>0</v>
      </c>
    </row>
    <row r="105" spans="1:16" x14ac:dyDescent="0.25">
      <c r="A105" s="16" t="s">
        <v>178</v>
      </c>
      <c r="B105" s="16" t="s">
        <v>7</v>
      </c>
      <c r="C105" s="18">
        <v>29746947.07</v>
      </c>
      <c r="D105" s="19">
        <v>29746947</v>
      </c>
      <c r="E105" s="19">
        <v>24746947</v>
      </c>
      <c r="F105" s="19">
        <v>3662700</v>
      </c>
      <c r="G105" s="19">
        <v>-25941747</v>
      </c>
      <c r="H105" s="19">
        <v>-20941747</v>
      </c>
      <c r="I105" s="19">
        <v>142500</v>
      </c>
      <c r="J105" s="19">
        <f t="shared" si="62"/>
        <v>3805200</v>
      </c>
      <c r="K105" s="19">
        <f t="shared" si="62"/>
        <v>3805200</v>
      </c>
      <c r="L105" s="19">
        <f>+F105+I105</f>
        <v>3805200</v>
      </c>
      <c r="M105" s="82">
        <f t="shared" si="53"/>
        <v>12.791900933718237</v>
      </c>
      <c r="N105" s="82">
        <f t="shared" si="54"/>
        <v>12.791900933718237</v>
      </c>
      <c r="O105" s="19">
        <f>+C105-J105</f>
        <v>25941747.07</v>
      </c>
      <c r="P105" s="19">
        <f>+K105-L105</f>
        <v>0</v>
      </c>
    </row>
    <row r="106" spans="1:16" x14ac:dyDescent="0.25">
      <c r="A106" s="30" t="s">
        <v>179</v>
      </c>
      <c r="B106" s="30" t="s">
        <v>180</v>
      </c>
      <c r="C106" s="15">
        <f t="shared" ref="C106:L106" si="63">+C107</f>
        <v>14758000</v>
      </c>
      <c r="D106" s="15">
        <f t="shared" si="63"/>
        <v>14658000</v>
      </c>
      <c r="E106" s="15">
        <f t="shared" si="63"/>
        <v>14658000</v>
      </c>
      <c r="F106" s="15">
        <f t="shared" si="63"/>
        <v>800000</v>
      </c>
      <c r="G106" s="15">
        <f t="shared" si="63"/>
        <v>-525384.89</v>
      </c>
      <c r="H106" s="15">
        <f t="shared" si="63"/>
        <v>-525384.89</v>
      </c>
      <c r="I106" s="15">
        <f t="shared" si="63"/>
        <v>13332615.109999999</v>
      </c>
      <c r="J106" s="15">
        <f t="shared" si="63"/>
        <v>14132615.109999999</v>
      </c>
      <c r="K106" s="15">
        <f t="shared" si="63"/>
        <v>14132615.109999999</v>
      </c>
      <c r="L106" s="15">
        <f t="shared" si="63"/>
        <v>14132615.109999999</v>
      </c>
      <c r="M106" s="80">
        <f t="shared" si="53"/>
        <v>95.762400799566322</v>
      </c>
      <c r="N106" s="80">
        <f t="shared" si="54"/>
        <v>95.762400799566322</v>
      </c>
      <c r="O106" s="15">
        <f>+O107</f>
        <v>625384.8900000006</v>
      </c>
      <c r="P106" s="15">
        <f>+P107</f>
        <v>0</v>
      </c>
    </row>
    <row r="107" spans="1:16" x14ac:dyDescent="0.25">
      <c r="A107" s="16" t="s">
        <v>181</v>
      </c>
      <c r="B107" s="16" t="s">
        <v>182</v>
      </c>
      <c r="C107" s="18">
        <v>14758000</v>
      </c>
      <c r="D107" s="19">
        <v>14658000</v>
      </c>
      <c r="E107" s="19">
        <v>14658000</v>
      </c>
      <c r="F107" s="19">
        <v>800000</v>
      </c>
      <c r="G107" s="19">
        <v>-525384.89</v>
      </c>
      <c r="H107" s="19">
        <v>-525384.89</v>
      </c>
      <c r="I107" s="19">
        <v>13332615.109999999</v>
      </c>
      <c r="J107" s="19">
        <f>+D107+G107</f>
        <v>14132615.109999999</v>
      </c>
      <c r="K107" s="19">
        <f>+E107+H107</f>
        <v>14132615.109999999</v>
      </c>
      <c r="L107" s="19">
        <f>+F107+I107</f>
        <v>14132615.109999999</v>
      </c>
      <c r="M107" s="82">
        <f t="shared" si="53"/>
        <v>95.762400799566322</v>
      </c>
      <c r="N107" s="82">
        <f t="shared" si="54"/>
        <v>95.762400799566322</v>
      </c>
      <c r="O107" s="19">
        <f>+C107-J107</f>
        <v>625384.8900000006</v>
      </c>
      <c r="P107" s="19">
        <f>+K107-L107</f>
        <v>0</v>
      </c>
    </row>
    <row r="108" spans="1:16" x14ac:dyDescent="0.25">
      <c r="A108" s="30" t="s">
        <v>183</v>
      </c>
      <c r="B108" s="30" t="s">
        <v>184</v>
      </c>
      <c r="C108" s="15">
        <f t="shared" ref="C108:L108" si="64">+C109</f>
        <v>72798371.659999996</v>
      </c>
      <c r="D108" s="15">
        <f t="shared" si="64"/>
        <v>72798371</v>
      </c>
      <c r="E108" s="15">
        <f t="shared" si="64"/>
        <v>72798371</v>
      </c>
      <c r="F108" s="15">
        <f t="shared" si="64"/>
        <v>41095575</v>
      </c>
      <c r="G108" s="15">
        <f t="shared" si="64"/>
        <v>-5146236</v>
      </c>
      <c r="H108" s="15">
        <f t="shared" si="64"/>
        <v>-5146236</v>
      </c>
      <c r="I108" s="15">
        <f t="shared" si="64"/>
        <v>26556560</v>
      </c>
      <c r="J108" s="15">
        <f t="shared" si="64"/>
        <v>67652135</v>
      </c>
      <c r="K108" s="15">
        <f t="shared" si="64"/>
        <v>67652135</v>
      </c>
      <c r="L108" s="15">
        <f t="shared" si="64"/>
        <v>67652135</v>
      </c>
      <c r="M108" s="80">
        <f t="shared" si="53"/>
        <v>92.930835480723175</v>
      </c>
      <c r="N108" s="80">
        <f t="shared" si="54"/>
        <v>92.930835480723175</v>
      </c>
      <c r="O108" s="15">
        <f>+O109</f>
        <v>5146236.6599999964</v>
      </c>
      <c r="P108" s="15">
        <f>+P109</f>
        <v>0</v>
      </c>
    </row>
    <row r="109" spans="1:16" x14ac:dyDescent="0.25">
      <c r="A109" s="16" t="s">
        <v>185</v>
      </c>
      <c r="B109" s="16" t="s">
        <v>186</v>
      </c>
      <c r="C109" s="18">
        <v>72798371.659999996</v>
      </c>
      <c r="D109" s="19">
        <v>72798371</v>
      </c>
      <c r="E109" s="19">
        <v>72798371</v>
      </c>
      <c r="F109" s="19">
        <v>41095575</v>
      </c>
      <c r="G109" s="19">
        <v>-5146236</v>
      </c>
      <c r="H109" s="19">
        <v>-5146236</v>
      </c>
      <c r="I109" s="19">
        <v>26556560</v>
      </c>
      <c r="J109" s="19">
        <f>+D109+G109</f>
        <v>67652135</v>
      </c>
      <c r="K109" s="19">
        <f>+E109+H109</f>
        <v>67652135</v>
      </c>
      <c r="L109" s="19">
        <f>+F109+I109</f>
        <v>67652135</v>
      </c>
      <c r="M109" s="82">
        <f t="shared" si="53"/>
        <v>92.930835480723175</v>
      </c>
      <c r="N109" s="82">
        <f t="shared" si="54"/>
        <v>92.930835480723175</v>
      </c>
      <c r="O109" s="19">
        <f>+C109-J109</f>
        <v>5146236.6599999964</v>
      </c>
      <c r="P109" s="19">
        <f>+K109-L109</f>
        <v>0</v>
      </c>
    </row>
    <row r="110" spans="1:16" x14ac:dyDescent="0.25">
      <c r="A110" s="30" t="s">
        <v>187</v>
      </c>
      <c r="B110" s="30" t="s">
        <v>34</v>
      </c>
      <c r="C110" s="15">
        <f>+C111+C112</f>
        <v>430500000</v>
      </c>
      <c r="D110" s="15">
        <f>+D111+D112</f>
        <v>430500000</v>
      </c>
      <c r="E110" s="15">
        <f t="shared" ref="E110:L110" si="65">+E111+E112</f>
        <v>367674589</v>
      </c>
      <c r="F110" s="15">
        <f t="shared" si="65"/>
        <v>250304968</v>
      </c>
      <c r="G110" s="15">
        <f t="shared" si="65"/>
        <v>-163713850</v>
      </c>
      <c r="H110" s="15">
        <f t="shared" si="65"/>
        <v>-100888439</v>
      </c>
      <c r="I110" s="15">
        <f t="shared" si="65"/>
        <v>16481182</v>
      </c>
      <c r="J110" s="15">
        <f t="shared" si="65"/>
        <v>266786150</v>
      </c>
      <c r="K110" s="15">
        <f t="shared" si="65"/>
        <v>266786150</v>
      </c>
      <c r="L110" s="15">
        <f t="shared" si="65"/>
        <v>266786150</v>
      </c>
      <c r="M110" s="80">
        <f t="shared" si="53"/>
        <v>61.971231126596983</v>
      </c>
      <c r="N110" s="80">
        <f t="shared" si="54"/>
        <v>61.971231126596983</v>
      </c>
      <c r="O110" s="15">
        <f>+O111+O112</f>
        <v>163713850</v>
      </c>
      <c r="P110" s="15">
        <f>+P111+P112</f>
        <v>0</v>
      </c>
    </row>
    <row r="111" spans="1:16" x14ac:dyDescent="0.25">
      <c r="A111" s="16" t="s">
        <v>188</v>
      </c>
      <c r="B111" s="16" t="s">
        <v>189</v>
      </c>
      <c r="C111" s="18">
        <v>180000000</v>
      </c>
      <c r="D111" s="19">
        <v>180000000</v>
      </c>
      <c r="E111" s="19">
        <v>131230329</v>
      </c>
      <c r="F111" s="19">
        <v>130307613</v>
      </c>
      <c r="G111" s="19">
        <v>-45400315</v>
      </c>
      <c r="H111" s="19">
        <v>3369356</v>
      </c>
      <c r="I111" s="19">
        <v>4292072</v>
      </c>
      <c r="J111" s="19">
        <f t="shared" ref="J111:L112" si="66">+D111+G111</f>
        <v>134599685</v>
      </c>
      <c r="K111" s="19">
        <f t="shared" si="66"/>
        <v>134599685</v>
      </c>
      <c r="L111" s="19">
        <f t="shared" si="66"/>
        <v>134599685</v>
      </c>
      <c r="M111" s="82">
        <f t="shared" si="53"/>
        <v>74.777602777777773</v>
      </c>
      <c r="N111" s="82">
        <f t="shared" si="54"/>
        <v>74.777602777777773</v>
      </c>
      <c r="O111" s="19">
        <f>+C111-J111</f>
        <v>45400315</v>
      </c>
      <c r="P111" s="19">
        <f>+K111-L111</f>
        <v>0</v>
      </c>
    </row>
    <row r="112" spans="1:16" s="13" customFormat="1" x14ac:dyDescent="0.25">
      <c r="A112" s="16" t="s">
        <v>190</v>
      </c>
      <c r="B112" s="16" t="s">
        <v>191</v>
      </c>
      <c r="C112" s="18">
        <v>250500000</v>
      </c>
      <c r="D112" s="19">
        <v>250500000</v>
      </c>
      <c r="E112" s="19">
        <v>236444260</v>
      </c>
      <c r="F112" s="19">
        <v>119997355</v>
      </c>
      <c r="G112" s="19">
        <v>-118313535</v>
      </c>
      <c r="H112" s="19">
        <v>-104257795</v>
      </c>
      <c r="I112" s="19">
        <v>12189110</v>
      </c>
      <c r="J112" s="19">
        <f t="shared" si="66"/>
        <v>132186465</v>
      </c>
      <c r="K112" s="19">
        <f t="shared" si="66"/>
        <v>132186465</v>
      </c>
      <c r="L112" s="19">
        <f t="shared" si="66"/>
        <v>132186465</v>
      </c>
      <c r="M112" s="82">
        <f t="shared" si="53"/>
        <v>52.769047904191609</v>
      </c>
      <c r="N112" s="82">
        <f t="shared" si="54"/>
        <v>52.769047904191609</v>
      </c>
      <c r="O112" s="19">
        <f>+C112-J112</f>
        <v>118313535</v>
      </c>
      <c r="P112" s="19">
        <f>+K112-L112</f>
        <v>0</v>
      </c>
    </row>
    <row r="113" spans="1:16" x14ac:dyDescent="0.25">
      <c r="A113" s="30" t="s">
        <v>222</v>
      </c>
      <c r="B113" s="30" t="s">
        <v>8</v>
      </c>
      <c r="C113" s="15">
        <f>+C114+C119+C122</f>
        <v>102759478</v>
      </c>
      <c r="D113" s="15">
        <f t="shared" ref="D113:L113" si="67">+D114+D119+D122</f>
        <v>6358978</v>
      </c>
      <c r="E113" s="15">
        <f t="shared" si="67"/>
        <v>6358978</v>
      </c>
      <c r="F113" s="15">
        <f t="shared" si="67"/>
        <v>6358978</v>
      </c>
      <c r="G113" s="15">
        <f t="shared" si="67"/>
        <v>0</v>
      </c>
      <c r="H113" s="15">
        <f t="shared" si="67"/>
        <v>0</v>
      </c>
      <c r="I113" s="15">
        <f t="shared" si="67"/>
        <v>0</v>
      </c>
      <c r="J113" s="15">
        <f t="shared" si="67"/>
        <v>6358978</v>
      </c>
      <c r="K113" s="15">
        <f t="shared" si="67"/>
        <v>6358978</v>
      </c>
      <c r="L113" s="15">
        <f t="shared" si="67"/>
        <v>6358978</v>
      </c>
      <c r="M113" s="80">
        <v>0</v>
      </c>
      <c r="N113" s="80">
        <v>0</v>
      </c>
      <c r="O113" s="15">
        <f>+O114+O119+O122</f>
        <v>96400500</v>
      </c>
      <c r="P113" s="15">
        <f>+P114+P119+P122</f>
        <v>0</v>
      </c>
    </row>
    <row r="114" spans="1:16" ht="25.5" x14ac:dyDescent="0.25">
      <c r="A114" s="14" t="s">
        <v>223</v>
      </c>
      <c r="B114" s="61" t="s">
        <v>226</v>
      </c>
      <c r="C114" s="15">
        <f t="shared" ref="C114:L127" si="68">+C115</f>
        <v>0</v>
      </c>
      <c r="D114" s="15">
        <f t="shared" si="68"/>
        <v>0</v>
      </c>
      <c r="E114" s="15">
        <f t="shared" si="68"/>
        <v>0</v>
      </c>
      <c r="F114" s="15">
        <f t="shared" si="68"/>
        <v>0</v>
      </c>
      <c r="G114" s="15">
        <f t="shared" si="68"/>
        <v>0</v>
      </c>
      <c r="H114" s="15">
        <f t="shared" si="68"/>
        <v>0</v>
      </c>
      <c r="I114" s="15">
        <f t="shared" si="68"/>
        <v>0</v>
      </c>
      <c r="J114" s="15">
        <f t="shared" si="68"/>
        <v>0</v>
      </c>
      <c r="K114" s="15">
        <f t="shared" si="68"/>
        <v>0</v>
      </c>
      <c r="L114" s="15">
        <f t="shared" si="68"/>
        <v>0</v>
      </c>
      <c r="M114" s="80">
        <v>0</v>
      </c>
      <c r="N114" s="80">
        <v>0</v>
      </c>
      <c r="O114" s="15">
        <f t="shared" ref="O114:P120" si="69">+O115</f>
        <v>0</v>
      </c>
      <c r="P114" s="15">
        <f t="shared" si="69"/>
        <v>0</v>
      </c>
    </row>
    <row r="115" spans="1:16" x14ac:dyDescent="0.25">
      <c r="A115" s="30" t="s">
        <v>224</v>
      </c>
      <c r="B115" s="30" t="s">
        <v>227</v>
      </c>
      <c r="C115" s="15">
        <f t="shared" si="68"/>
        <v>0</v>
      </c>
      <c r="D115" s="15">
        <f t="shared" si="68"/>
        <v>0</v>
      </c>
      <c r="E115" s="15">
        <f t="shared" si="68"/>
        <v>0</v>
      </c>
      <c r="F115" s="15">
        <f t="shared" si="68"/>
        <v>0</v>
      </c>
      <c r="G115" s="15">
        <f t="shared" si="68"/>
        <v>0</v>
      </c>
      <c r="H115" s="15">
        <f t="shared" si="68"/>
        <v>0</v>
      </c>
      <c r="I115" s="15">
        <f t="shared" si="68"/>
        <v>0</v>
      </c>
      <c r="J115" s="15">
        <f t="shared" si="68"/>
        <v>0</v>
      </c>
      <c r="K115" s="15">
        <f t="shared" si="68"/>
        <v>0</v>
      </c>
      <c r="L115" s="15">
        <f t="shared" si="68"/>
        <v>0</v>
      </c>
      <c r="M115" s="80">
        <v>0</v>
      </c>
      <c r="N115" s="80">
        <v>0</v>
      </c>
      <c r="O115" s="15">
        <f t="shared" si="69"/>
        <v>0</v>
      </c>
      <c r="P115" s="15">
        <f t="shared" si="69"/>
        <v>0</v>
      </c>
    </row>
    <row r="116" spans="1:16" x14ac:dyDescent="0.25">
      <c r="A116" s="16" t="s">
        <v>225</v>
      </c>
      <c r="B116" s="16" t="s">
        <v>228</v>
      </c>
      <c r="C116" s="18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f>+D116+G116</f>
        <v>0</v>
      </c>
      <c r="K116" s="19">
        <f>+E116+H116</f>
        <v>0</v>
      </c>
      <c r="L116" s="19">
        <f>+F116+I116</f>
        <v>0</v>
      </c>
      <c r="M116" s="84">
        <v>0</v>
      </c>
      <c r="N116" s="84">
        <v>0</v>
      </c>
      <c r="O116" s="19">
        <f>+C116-J116</f>
        <v>0</v>
      </c>
      <c r="P116" s="19">
        <f>+K116-L116</f>
        <v>0</v>
      </c>
    </row>
    <row r="117" spans="1:16" x14ac:dyDescent="0.25">
      <c r="A117" s="30" t="s">
        <v>286</v>
      </c>
      <c r="B117" s="30" t="s">
        <v>287</v>
      </c>
      <c r="C117" s="15">
        <f t="shared" si="68"/>
        <v>0</v>
      </c>
      <c r="D117" s="15">
        <f t="shared" si="68"/>
        <v>0</v>
      </c>
      <c r="E117" s="15">
        <f t="shared" si="68"/>
        <v>0</v>
      </c>
      <c r="F117" s="15">
        <f t="shared" si="68"/>
        <v>0</v>
      </c>
      <c r="G117" s="15">
        <f t="shared" si="68"/>
        <v>0</v>
      </c>
      <c r="H117" s="15">
        <f t="shared" si="68"/>
        <v>0</v>
      </c>
      <c r="I117" s="15">
        <f t="shared" si="68"/>
        <v>0</v>
      </c>
      <c r="J117" s="15">
        <f t="shared" si="68"/>
        <v>0</v>
      </c>
      <c r="K117" s="15">
        <f t="shared" si="68"/>
        <v>0</v>
      </c>
      <c r="L117" s="15">
        <f t="shared" si="68"/>
        <v>0</v>
      </c>
      <c r="M117" s="80">
        <v>0</v>
      </c>
      <c r="N117" s="80">
        <v>0</v>
      </c>
      <c r="O117" s="15">
        <f t="shared" si="69"/>
        <v>0</v>
      </c>
      <c r="P117" s="15">
        <f t="shared" si="69"/>
        <v>0</v>
      </c>
    </row>
    <row r="118" spans="1:16" x14ac:dyDescent="0.25">
      <c r="A118" s="16" t="s">
        <v>225</v>
      </c>
      <c r="B118" s="16" t="s">
        <v>287</v>
      </c>
      <c r="C118" s="18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f>+D118+G118</f>
        <v>0</v>
      </c>
      <c r="K118" s="19">
        <f>+E118+H118</f>
        <v>0</v>
      </c>
      <c r="L118" s="19">
        <f>+F118+I118</f>
        <v>0</v>
      </c>
      <c r="M118" s="84">
        <v>0</v>
      </c>
      <c r="N118" s="84">
        <v>0</v>
      </c>
      <c r="O118" s="19">
        <f>+C118-J118</f>
        <v>0</v>
      </c>
      <c r="P118" s="19">
        <f>+K118-L118</f>
        <v>0</v>
      </c>
    </row>
    <row r="119" spans="1:16" x14ac:dyDescent="0.25">
      <c r="A119" s="14" t="s">
        <v>275</v>
      </c>
      <c r="B119" s="61" t="s">
        <v>276</v>
      </c>
      <c r="C119" s="15">
        <f t="shared" si="68"/>
        <v>0</v>
      </c>
      <c r="D119" s="15">
        <f t="shared" si="68"/>
        <v>0</v>
      </c>
      <c r="E119" s="15">
        <f t="shared" si="68"/>
        <v>0</v>
      </c>
      <c r="F119" s="15">
        <f t="shared" si="68"/>
        <v>0</v>
      </c>
      <c r="G119" s="15">
        <f t="shared" si="68"/>
        <v>0</v>
      </c>
      <c r="H119" s="15">
        <f t="shared" si="68"/>
        <v>0</v>
      </c>
      <c r="I119" s="15">
        <f t="shared" si="68"/>
        <v>0</v>
      </c>
      <c r="J119" s="15">
        <f t="shared" si="68"/>
        <v>0</v>
      </c>
      <c r="K119" s="15">
        <f t="shared" si="68"/>
        <v>0</v>
      </c>
      <c r="L119" s="15">
        <f t="shared" si="68"/>
        <v>0</v>
      </c>
      <c r="M119" s="80">
        <v>0</v>
      </c>
      <c r="N119" s="80">
        <v>0</v>
      </c>
      <c r="O119" s="15">
        <f t="shared" si="69"/>
        <v>0</v>
      </c>
      <c r="P119" s="15">
        <f t="shared" si="69"/>
        <v>0</v>
      </c>
    </row>
    <row r="120" spans="1:16" x14ac:dyDescent="0.25">
      <c r="A120" s="30" t="s">
        <v>277</v>
      </c>
      <c r="B120" s="61" t="s">
        <v>276</v>
      </c>
      <c r="C120" s="15">
        <f t="shared" si="68"/>
        <v>0</v>
      </c>
      <c r="D120" s="15">
        <f t="shared" si="68"/>
        <v>0</v>
      </c>
      <c r="E120" s="15">
        <f t="shared" si="68"/>
        <v>0</v>
      </c>
      <c r="F120" s="15">
        <f t="shared" si="68"/>
        <v>0</v>
      </c>
      <c r="G120" s="15">
        <f t="shared" si="68"/>
        <v>0</v>
      </c>
      <c r="H120" s="15">
        <f t="shared" si="68"/>
        <v>0</v>
      </c>
      <c r="I120" s="15">
        <f t="shared" si="68"/>
        <v>0</v>
      </c>
      <c r="J120" s="15">
        <f t="shared" si="68"/>
        <v>0</v>
      </c>
      <c r="K120" s="15">
        <f t="shared" si="68"/>
        <v>0</v>
      </c>
      <c r="L120" s="15">
        <f t="shared" si="68"/>
        <v>0</v>
      </c>
      <c r="M120" s="80">
        <v>0</v>
      </c>
      <c r="N120" s="80">
        <v>0</v>
      </c>
      <c r="O120" s="15">
        <f t="shared" si="69"/>
        <v>0</v>
      </c>
      <c r="P120" s="15">
        <f t="shared" si="69"/>
        <v>0</v>
      </c>
    </row>
    <row r="121" spans="1:16" x14ac:dyDescent="0.25">
      <c r="A121" s="16" t="s">
        <v>278</v>
      </c>
      <c r="B121" s="16" t="s">
        <v>279</v>
      </c>
      <c r="C121" s="18"/>
      <c r="D121" s="19"/>
      <c r="E121" s="76"/>
      <c r="F121" s="76"/>
      <c r="G121" s="19"/>
      <c r="H121" s="19"/>
      <c r="I121" s="19"/>
      <c r="J121" s="19">
        <f>+D121+G121</f>
        <v>0</v>
      </c>
      <c r="K121" s="19">
        <f>+E121+H121</f>
        <v>0</v>
      </c>
      <c r="L121" s="19">
        <f>+F121+I121</f>
        <v>0</v>
      </c>
      <c r="M121" s="84">
        <v>0</v>
      </c>
      <c r="N121" s="84">
        <v>0</v>
      </c>
      <c r="O121" s="19">
        <f>+C121-J121</f>
        <v>0</v>
      </c>
      <c r="P121" s="19">
        <f>+K121-L121</f>
        <v>0</v>
      </c>
    </row>
    <row r="122" spans="1:16" x14ac:dyDescent="0.25">
      <c r="A122" s="14" t="s">
        <v>288</v>
      </c>
      <c r="B122" s="61" t="s">
        <v>289</v>
      </c>
      <c r="C122" s="15">
        <f t="shared" si="68"/>
        <v>102759478</v>
      </c>
      <c r="D122" s="15">
        <f t="shared" si="68"/>
        <v>6358978</v>
      </c>
      <c r="E122" s="15">
        <f t="shared" si="68"/>
        <v>6358978</v>
      </c>
      <c r="F122" s="15">
        <f t="shared" si="68"/>
        <v>6358978</v>
      </c>
      <c r="G122" s="15">
        <f t="shared" si="68"/>
        <v>0</v>
      </c>
      <c r="H122" s="15">
        <f t="shared" si="68"/>
        <v>0</v>
      </c>
      <c r="I122" s="15">
        <f t="shared" si="68"/>
        <v>0</v>
      </c>
      <c r="J122" s="15">
        <f t="shared" si="68"/>
        <v>6358978</v>
      </c>
      <c r="K122" s="15">
        <f t="shared" si="68"/>
        <v>6358978</v>
      </c>
      <c r="L122" s="15">
        <f t="shared" si="68"/>
        <v>6358978</v>
      </c>
      <c r="M122" s="80">
        <v>0</v>
      </c>
      <c r="N122" s="80">
        <v>0</v>
      </c>
      <c r="O122" s="15">
        <f>+O123</f>
        <v>96400500</v>
      </c>
      <c r="P122" s="15">
        <f>+P123</f>
        <v>0</v>
      </c>
    </row>
    <row r="123" spans="1:16" x14ac:dyDescent="0.25">
      <c r="A123" s="30" t="s">
        <v>290</v>
      </c>
      <c r="B123" s="30" t="s">
        <v>291</v>
      </c>
      <c r="C123" s="15">
        <f t="shared" si="68"/>
        <v>102759478</v>
      </c>
      <c r="D123" s="15">
        <f t="shared" si="68"/>
        <v>6358978</v>
      </c>
      <c r="E123" s="15">
        <f t="shared" si="68"/>
        <v>6358978</v>
      </c>
      <c r="F123" s="15">
        <f t="shared" si="68"/>
        <v>6358978</v>
      </c>
      <c r="G123" s="15">
        <f t="shared" si="68"/>
        <v>0</v>
      </c>
      <c r="H123" s="15">
        <f t="shared" si="68"/>
        <v>0</v>
      </c>
      <c r="I123" s="15">
        <f t="shared" si="68"/>
        <v>0</v>
      </c>
      <c r="J123" s="15">
        <f t="shared" si="68"/>
        <v>6358978</v>
      </c>
      <c r="K123" s="15">
        <f t="shared" si="68"/>
        <v>6358978</v>
      </c>
      <c r="L123" s="15">
        <f t="shared" si="68"/>
        <v>6358978</v>
      </c>
      <c r="M123" s="80">
        <v>0</v>
      </c>
      <c r="N123" s="80">
        <v>0</v>
      </c>
      <c r="O123" s="15">
        <f>+O124</f>
        <v>96400500</v>
      </c>
      <c r="P123" s="15">
        <f>+P124</f>
        <v>0</v>
      </c>
    </row>
    <row r="124" spans="1:16" x14ac:dyDescent="0.25">
      <c r="A124" s="16" t="s">
        <v>292</v>
      </c>
      <c r="B124" s="16" t="s">
        <v>293</v>
      </c>
      <c r="C124" s="18">
        <v>102759478</v>
      </c>
      <c r="D124" s="19">
        <v>6358978</v>
      </c>
      <c r="E124" s="19">
        <v>6358978</v>
      </c>
      <c r="F124" s="19">
        <v>6358978</v>
      </c>
      <c r="G124" s="19">
        <v>0</v>
      </c>
      <c r="H124" s="19">
        <v>0</v>
      </c>
      <c r="I124" s="19">
        <v>0</v>
      </c>
      <c r="J124" s="19">
        <f>+D124+G124</f>
        <v>6358978</v>
      </c>
      <c r="K124" s="19">
        <f>+E124+H124</f>
        <v>6358978</v>
      </c>
      <c r="L124" s="19">
        <f>+F124+I124</f>
        <v>6358978</v>
      </c>
      <c r="M124" s="82">
        <f t="shared" ref="M124" si="70">K124/C124*100</f>
        <v>6.1882155532164145</v>
      </c>
      <c r="N124" s="82">
        <f t="shared" ref="N124" si="71">+L124/C124*100</f>
        <v>6.1882155532164145</v>
      </c>
      <c r="O124" s="19">
        <f>+C124-J124</f>
        <v>96400500</v>
      </c>
      <c r="P124" s="19">
        <f>+K124-L124</f>
        <v>0</v>
      </c>
    </row>
    <row r="125" spans="1:16" x14ac:dyDescent="0.25">
      <c r="A125" s="30" t="s">
        <v>249</v>
      </c>
      <c r="B125" s="30" t="s">
        <v>250</v>
      </c>
      <c r="C125" s="15">
        <f>+C126+C129</f>
        <v>468678033</v>
      </c>
      <c r="D125" s="15">
        <f>+D126+D129</f>
        <v>236678033</v>
      </c>
      <c r="E125" s="15">
        <f t="shared" ref="E125:L125" si="72">+E126+E129</f>
        <v>236678033</v>
      </c>
      <c r="F125" s="15">
        <f t="shared" si="72"/>
        <v>236678003</v>
      </c>
      <c r="G125" s="15">
        <f t="shared" si="72"/>
        <v>232000000</v>
      </c>
      <c r="H125" s="15">
        <f t="shared" si="72"/>
        <v>232000000</v>
      </c>
      <c r="I125" s="15">
        <f t="shared" si="72"/>
        <v>232000030</v>
      </c>
      <c r="J125" s="15">
        <f t="shared" si="72"/>
        <v>468678033</v>
      </c>
      <c r="K125" s="15">
        <f t="shared" si="72"/>
        <v>468678033</v>
      </c>
      <c r="L125" s="15">
        <f t="shared" si="72"/>
        <v>468678033</v>
      </c>
      <c r="M125" s="80">
        <v>0</v>
      </c>
      <c r="N125" s="80">
        <v>0</v>
      </c>
      <c r="O125" s="15">
        <f>+O126+O129</f>
        <v>0</v>
      </c>
      <c r="P125" s="15">
        <f>+P126+P129</f>
        <v>0</v>
      </c>
    </row>
    <row r="126" spans="1:16" x14ac:dyDescent="0.25">
      <c r="A126" s="14" t="s">
        <v>251</v>
      </c>
      <c r="B126" s="61" t="s">
        <v>252</v>
      </c>
      <c r="C126" s="15">
        <f t="shared" si="68"/>
        <v>0</v>
      </c>
      <c r="D126" s="15">
        <f t="shared" si="68"/>
        <v>0</v>
      </c>
      <c r="E126" s="15">
        <f t="shared" si="68"/>
        <v>0</v>
      </c>
      <c r="F126" s="15">
        <f t="shared" si="68"/>
        <v>0</v>
      </c>
      <c r="G126" s="15">
        <f t="shared" si="68"/>
        <v>0</v>
      </c>
      <c r="H126" s="15">
        <f t="shared" si="68"/>
        <v>0</v>
      </c>
      <c r="I126" s="15">
        <f t="shared" si="68"/>
        <v>0</v>
      </c>
      <c r="J126" s="15">
        <f t="shared" si="68"/>
        <v>0</v>
      </c>
      <c r="K126" s="15">
        <f t="shared" si="68"/>
        <v>0</v>
      </c>
      <c r="L126" s="15">
        <f t="shared" si="68"/>
        <v>0</v>
      </c>
      <c r="M126" s="80">
        <v>0</v>
      </c>
      <c r="N126" s="80">
        <v>0</v>
      </c>
      <c r="O126" s="15">
        <f>+O127</f>
        <v>0</v>
      </c>
      <c r="P126" s="15">
        <f>+P127</f>
        <v>0</v>
      </c>
    </row>
    <row r="127" spans="1:16" x14ac:dyDescent="0.25">
      <c r="A127" s="30" t="s">
        <v>253</v>
      </c>
      <c r="B127" s="30" t="s">
        <v>254</v>
      </c>
      <c r="C127" s="15">
        <f t="shared" si="68"/>
        <v>0</v>
      </c>
      <c r="D127" s="15">
        <f t="shared" si="68"/>
        <v>0</v>
      </c>
      <c r="E127" s="15">
        <f t="shared" si="68"/>
        <v>0</v>
      </c>
      <c r="F127" s="15">
        <f t="shared" si="68"/>
        <v>0</v>
      </c>
      <c r="G127" s="15">
        <f t="shared" si="68"/>
        <v>0</v>
      </c>
      <c r="H127" s="15">
        <f t="shared" si="68"/>
        <v>0</v>
      </c>
      <c r="I127" s="15">
        <f t="shared" si="68"/>
        <v>0</v>
      </c>
      <c r="J127" s="15">
        <f t="shared" si="68"/>
        <v>0</v>
      </c>
      <c r="K127" s="15">
        <f t="shared" si="68"/>
        <v>0</v>
      </c>
      <c r="L127" s="15">
        <f t="shared" si="68"/>
        <v>0</v>
      </c>
      <c r="M127" s="80">
        <v>0</v>
      </c>
      <c r="N127" s="80">
        <v>0</v>
      </c>
      <c r="O127" s="15">
        <f>+O128</f>
        <v>0</v>
      </c>
      <c r="P127" s="15">
        <f>+P128</f>
        <v>0</v>
      </c>
    </row>
    <row r="128" spans="1:16" x14ac:dyDescent="0.25">
      <c r="A128" s="16" t="s">
        <v>255</v>
      </c>
      <c r="B128" s="16" t="s">
        <v>256</v>
      </c>
      <c r="C128" s="18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f>+D128+G128</f>
        <v>0</v>
      </c>
      <c r="K128" s="19">
        <f>+E128+H128</f>
        <v>0</v>
      </c>
      <c r="L128" s="19">
        <f>+F128+I128</f>
        <v>0</v>
      </c>
      <c r="M128" s="84">
        <v>0</v>
      </c>
      <c r="N128" s="84">
        <v>0</v>
      </c>
      <c r="O128" s="19">
        <f>+C128-J128</f>
        <v>0</v>
      </c>
      <c r="P128" s="19">
        <f>+K128-L128</f>
        <v>0</v>
      </c>
    </row>
    <row r="129" spans="1:16" x14ac:dyDescent="0.25">
      <c r="A129" s="14" t="s">
        <v>257</v>
      </c>
      <c r="B129" s="61" t="s">
        <v>195</v>
      </c>
      <c r="C129" s="15">
        <f>+C130+C131</f>
        <v>468678033</v>
      </c>
      <c r="D129" s="15">
        <f>+D130+D131</f>
        <v>236678033</v>
      </c>
      <c r="E129" s="15">
        <f t="shared" ref="E129:L129" si="73">+E130+E131</f>
        <v>236678033</v>
      </c>
      <c r="F129" s="15">
        <f t="shared" si="73"/>
        <v>236678003</v>
      </c>
      <c r="G129" s="15">
        <f t="shared" si="73"/>
        <v>232000000</v>
      </c>
      <c r="H129" s="15">
        <f t="shared" si="73"/>
        <v>232000000</v>
      </c>
      <c r="I129" s="15">
        <f t="shared" si="73"/>
        <v>232000030</v>
      </c>
      <c r="J129" s="15">
        <f t="shared" si="73"/>
        <v>468678033</v>
      </c>
      <c r="K129" s="15">
        <f t="shared" si="73"/>
        <v>468678033</v>
      </c>
      <c r="L129" s="15">
        <f t="shared" si="73"/>
        <v>468678033</v>
      </c>
      <c r="M129" s="80">
        <v>0</v>
      </c>
      <c r="N129" s="80">
        <v>0</v>
      </c>
      <c r="O129" s="15">
        <f>+O130+O131</f>
        <v>0</v>
      </c>
      <c r="P129" s="15">
        <f>+P130+P131</f>
        <v>0</v>
      </c>
    </row>
    <row r="130" spans="1:16" x14ac:dyDescent="0.25">
      <c r="A130" s="16" t="s">
        <v>258</v>
      </c>
      <c r="B130" s="16" t="s">
        <v>197</v>
      </c>
      <c r="C130" s="18">
        <v>464000000</v>
      </c>
      <c r="D130" s="19">
        <v>232000000</v>
      </c>
      <c r="E130" s="19">
        <v>232000000</v>
      </c>
      <c r="F130" s="19">
        <v>232000000</v>
      </c>
      <c r="G130" s="19">
        <v>232000000</v>
      </c>
      <c r="H130" s="19">
        <v>232000000</v>
      </c>
      <c r="I130" s="19">
        <v>232000000</v>
      </c>
      <c r="J130" s="19">
        <f t="shared" ref="J130:L131" si="74">+D130+G130</f>
        <v>464000000</v>
      </c>
      <c r="K130" s="19">
        <f t="shared" si="74"/>
        <v>464000000</v>
      </c>
      <c r="L130" s="19">
        <f t="shared" si="74"/>
        <v>464000000</v>
      </c>
      <c r="M130" s="84">
        <v>0</v>
      </c>
      <c r="N130" s="84">
        <v>0</v>
      </c>
      <c r="O130" s="19">
        <f>+C130-J130</f>
        <v>0</v>
      </c>
      <c r="P130" s="19">
        <f>+K130-L130</f>
        <v>0</v>
      </c>
    </row>
    <row r="131" spans="1:16" x14ac:dyDescent="0.25">
      <c r="A131" s="16" t="s">
        <v>259</v>
      </c>
      <c r="B131" s="16" t="s">
        <v>203</v>
      </c>
      <c r="C131" s="18">
        <v>4678033</v>
      </c>
      <c r="D131" s="19">
        <v>4678033</v>
      </c>
      <c r="E131" s="19">
        <v>4678033</v>
      </c>
      <c r="F131" s="19">
        <v>4678003</v>
      </c>
      <c r="G131" s="19">
        <v>0</v>
      </c>
      <c r="H131" s="19">
        <v>0</v>
      </c>
      <c r="I131" s="19">
        <v>30</v>
      </c>
      <c r="J131" s="19">
        <f t="shared" si="74"/>
        <v>4678033</v>
      </c>
      <c r="K131" s="19">
        <f t="shared" si="74"/>
        <v>4678033</v>
      </c>
      <c r="L131" s="19">
        <f t="shared" si="74"/>
        <v>4678033</v>
      </c>
      <c r="M131" s="84">
        <v>0</v>
      </c>
      <c r="N131" s="84">
        <v>0</v>
      </c>
      <c r="O131" s="19">
        <f>+C131-J131</f>
        <v>0</v>
      </c>
      <c r="P131" s="19">
        <f>+K131-L131</f>
        <v>0</v>
      </c>
    </row>
    <row r="132" spans="1:16" x14ac:dyDescent="0.25">
      <c r="A132" s="27" t="s">
        <v>261</v>
      </c>
      <c r="B132" s="27" t="s">
        <v>262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79">
        <v>0</v>
      </c>
      <c r="N132" s="79">
        <v>0</v>
      </c>
      <c r="O132" s="29">
        <f>C132-J132</f>
        <v>0</v>
      </c>
      <c r="P132" s="29">
        <f>+K132-L132</f>
        <v>0</v>
      </c>
    </row>
    <row r="133" spans="1:16" s="13" customFormat="1" x14ac:dyDescent="0.25">
      <c r="A133" s="94" t="s">
        <v>35</v>
      </c>
      <c r="B133" s="94"/>
      <c r="C133" s="60">
        <f>C9</f>
        <v>280335277000</v>
      </c>
      <c r="D133" s="60">
        <f t="shared" ref="D133:L133" si="75">D9</f>
        <v>232083069740.78003</v>
      </c>
      <c r="E133" s="60">
        <f t="shared" si="75"/>
        <v>208938525505.22</v>
      </c>
      <c r="F133" s="60">
        <f t="shared" si="75"/>
        <v>140910221349.48999</v>
      </c>
      <c r="G133" s="60">
        <f t="shared" si="75"/>
        <v>-29893778735.049995</v>
      </c>
      <c r="H133" s="60">
        <f t="shared" si="75"/>
        <v>-6749234499.4900017</v>
      </c>
      <c r="I133" s="60">
        <f t="shared" si="75"/>
        <v>35440934171.429993</v>
      </c>
      <c r="J133" s="60">
        <f t="shared" si="75"/>
        <v>202189291005.73001</v>
      </c>
      <c r="K133" s="60">
        <f t="shared" si="75"/>
        <v>202189291005.73001</v>
      </c>
      <c r="L133" s="60">
        <f t="shared" si="75"/>
        <v>176351155520.92001</v>
      </c>
      <c r="M133" s="87">
        <f>K133/C133*100</f>
        <v>72.124098390132332</v>
      </c>
      <c r="N133" s="87">
        <f>+L133/C133*100</f>
        <v>62.907229303474352</v>
      </c>
      <c r="O133" s="60">
        <f>O9</f>
        <v>78145985994.269989</v>
      </c>
      <c r="P133" s="60">
        <f>P9</f>
        <v>25838135484.809982</v>
      </c>
    </row>
    <row r="134" spans="1:16" x14ac:dyDescent="0.25">
      <c r="C134" s="23"/>
      <c r="M134" s="85"/>
      <c r="N134" s="85"/>
    </row>
    <row r="135" spans="1:16" ht="42" customHeight="1" x14ac:dyDescent="0.25">
      <c r="D135" s="36"/>
      <c r="E135" s="36"/>
      <c r="F135" s="36"/>
      <c r="G135" s="36"/>
      <c r="H135" s="36"/>
      <c r="I135" s="102" t="s">
        <v>314</v>
      </c>
      <c r="J135" s="102" t="s">
        <v>315</v>
      </c>
      <c r="K135" s="102" t="s">
        <v>316</v>
      </c>
      <c r="L135" s="102" t="s">
        <v>317</v>
      </c>
      <c r="M135" s="102" t="s">
        <v>318</v>
      </c>
      <c r="N135" s="102" t="s">
        <v>319</v>
      </c>
      <c r="O135" s="36"/>
      <c r="P135" s="36"/>
    </row>
    <row r="136" spans="1:16" x14ac:dyDescent="0.2">
      <c r="D136" s="36"/>
      <c r="E136" s="36"/>
      <c r="F136" s="36"/>
      <c r="G136" s="36"/>
      <c r="H136" s="36"/>
      <c r="I136" s="100">
        <v>280335277000</v>
      </c>
      <c r="J136" s="100">
        <v>202189291005.73001</v>
      </c>
      <c r="K136" s="100">
        <v>202189291005.73001</v>
      </c>
      <c r="L136" s="100">
        <v>176351155520.92001</v>
      </c>
      <c r="M136" s="101">
        <v>72.124098390132332</v>
      </c>
      <c r="N136" s="101">
        <v>62.907229303474352</v>
      </c>
      <c r="O136" s="36"/>
      <c r="P136" s="36"/>
    </row>
    <row r="137" spans="1:16" x14ac:dyDescent="0.25">
      <c r="D137" s="36"/>
      <c r="E137" s="36"/>
      <c r="F137" s="36"/>
      <c r="G137" s="36"/>
      <c r="H137" s="36"/>
      <c r="I137" s="36"/>
    </row>
  </sheetData>
  <mergeCells count="13">
    <mergeCell ref="O7:O8"/>
    <mergeCell ref="P7:P8"/>
    <mergeCell ref="A133:B133"/>
    <mergeCell ref="A1:P1"/>
    <mergeCell ref="A2:P2"/>
    <mergeCell ref="A3:P3"/>
    <mergeCell ref="A7:A8"/>
    <mergeCell ref="B7:B8"/>
    <mergeCell ref="C7:C8"/>
    <mergeCell ref="D7:F7"/>
    <mergeCell ref="G7:I7"/>
    <mergeCell ref="J7:L7"/>
    <mergeCell ref="M7:N7"/>
  </mergeCells>
  <pageMargins left="0.70866141732283472" right="0.70866141732283472" top="0.74803149606299213" bottom="0.74803149606299213" header="0.31496062992125984" footer="0.31496062992125984"/>
  <pageSetup paperSize="41" scale="4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2024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12</mubg>
    <A_x00f1_o xmlns="a89a2212-8ffe-4f56-88b2-5e2fabe15bb8">2021</A_x00f1_o>
    <Fecha xmlns="a89a2212-8ffe-4f56-88b2-5e2fabe15bb8">Enero</Fecha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E9EB7B-317E-42C4-B29A-A989545A3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a2212-8ffe-4f56-88b2-5e2fabe15bb8"/>
    <ds:schemaRef ds:uri="5b63cd12-9a8a-4e54-be72-90651e442c90"/>
    <ds:schemaRef ds:uri="d6f6a5a1-e836-4124-b377-bd35d67cc6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customXml/itemProps3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A DICIEMBRE 2024</vt:lpstr>
      <vt:lpstr>EJEC PPT A DICIEMBRE 2024 TOTA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ADRES\yuly.gomez</cp:lastModifiedBy>
  <dcterms:created xsi:type="dcterms:W3CDTF">2020-02-24T13:45:45Z</dcterms:created>
  <dcterms:modified xsi:type="dcterms:W3CDTF">2025-03-18T14:24:37Z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