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07FFD58A-D438-4F2F-850F-B610918ED4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OS A ENERO 2024" sheetId="3" r:id="rId1"/>
    <sheet name="EJEC PPT A ENERO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G9" i="2"/>
  <c r="H9" i="2"/>
  <c r="I9" i="2"/>
  <c r="J9" i="2"/>
  <c r="K9" i="2"/>
  <c r="L9" i="2"/>
  <c r="M9" i="2"/>
  <c r="N9" i="2"/>
  <c r="O9" i="2"/>
  <c r="P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J14" i="2"/>
  <c r="K14" i="2"/>
  <c r="L14" i="2"/>
  <c r="M14" i="2"/>
  <c r="N14" i="2"/>
  <c r="O14" i="2"/>
  <c r="P14" i="2"/>
  <c r="J15" i="2"/>
  <c r="K15" i="2"/>
  <c r="L15" i="2"/>
  <c r="M15" i="2"/>
  <c r="N15" i="2"/>
  <c r="O15" i="2"/>
  <c r="P15" i="2"/>
  <c r="J16" i="2"/>
  <c r="K16" i="2"/>
  <c r="L16" i="2"/>
  <c r="M16" i="2"/>
  <c r="N16" i="2"/>
  <c r="O16" i="2"/>
  <c r="P16" i="2"/>
  <c r="J17" i="2"/>
  <c r="K17" i="2"/>
  <c r="L17" i="2"/>
  <c r="M17" i="2"/>
  <c r="N17" i="2"/>
  <c r="O17" i="2"/>
  <c r="P17" i="2"/>
  <c r="J18" i="2"/>
  <c r="K18" i="2"/>
  <c r="L18" i="2"/>
  <c r="M18" i="2"/>
  <c r="N18" i="2"/>
  <c r="O18" i="2"/>
  <c r="P18" i="2"/>
  <c r="J19" i="2"/>
  <c r="K19" i="2"/>
  <c r="L19" i="2"/>
  <c r="M19" i="2"/>
  <c r="N19" i="2"/>
  <c r="O19" i="2"/>
  <c r="P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J21" i="2"/>
  <c r="K21" i="2"/>
  <c r="L21" i="2"/>
  <c r="M21" i="2"/>
  <c r="N21" i="2"/>
  <c r="O21" i="2"/>
  <c r="P21" i="2"/>
  <c r="J22" i="2"/>
  <c r="K22" i="2"/>
  <c r="L22" i="2"/>
  <c r="M22" i="2"/>
  <c r="N22" i="2"/>
  <c r="O22" i="2"/>
  <c r="P22" i="2"/>
  <c r="J23" i="2"/>
  <c r="K23" i="2"/>
  <c r="L23" i="2"/>
  <c r="M23" i="2"/>
  <c r="N23" i="2"/>
  <c r="O23" i="2"/>
  <c r="P23" i="2"/>
  <c r="J24" i="2"/>
  <c r="K24" i="2"/>
  <c r="L24" i="2"/>
  <c r="M24" i="2"/>
  <c r="N24" i="2"/>
  <c r="O24" i="2"/>
  <c r="P24" i="2"/>
  <c r="J25" i="2"/>
  <c r="K25" i="2"/>
  <c r="L25" i="2"/>
  <c r="M25" i="2"/>
  <c r="N25" i="2"/>
  <c r="O25" i="2"/>
  <c r="P25" i="2"/>
  <c r="J26" i="2"/>
  <c r="K26" i="2"/>
  <c r="L26" i="2"/>
  <c r="M26" i="2"/>
  <c r="N26" i="2"/>
  <c r="O26" i="2"/>
  <c r="P26" i="2"/>
  <c r="J27" i="2"/>
  <c r="K27" i="2"/>
  <c r="L27" i="2"/>
  <c r="M27" i="2"/>
  <c r="N27" i="2"/>
  <c r="O27" i="2"/>
  <c r="P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J30" i="2"/>
  <c r="K30" i="2"/>
  <c r="L30" i="2"/>
  <c r="M30" i="2"/>
  <c r="N30" i="2"/>
  <c r="O30" i="2"/>
  <c r="P30" i="2"/>
  <c r="J31" i="2"/>
  <c r="K31" i="2"/>
  <c r="L31" i="2"/>
  <c r="M31" i="2"/>
  <c r="N31" i="2"/>
  <c r="O31" i="2"/>
  <c r="P31" i="2"/>
  <c r="J32" i="2"/>
  <c r="K32" i="2"/>
  <c r="L32" i="2"/>
  <c r="M32" i="2"/>
  <c r="N32" i="2"/>
  <c r="O32" i="2"/>
  <c r="P32" i="2"/>
  <c r="J33" i="2"/>
  <c r="K33" i="2"/>
  <c r="L33" i="2"/>
  <c r="M33" i="2"/>
  <c r="N33" i="2"/>
  <c r="O33" i="2"/>
  <c r="P33" i="2"/>
  <c r="J34" i="2"/>
  <c r="K34" i="2"/>
  <c r="L34" i="2"/>
  <c r="M34" i="2"/>
  <c r="N34" i="2"/>
  <c r="O34" i="2"/>
  <c r="P34" i="2"/>
  <c r="J35" i="2"/>
  <c r="K35" i="2"/>
  <c r="L35" i="2"/>
  <c r="M35" i="2"/>
  <c r="N35" i="2"/>
  <c r="O35" i="2"/>
  <c r="P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L42" i="2"/>
  <c r="M42" i="2"/>
  <c r="N42" i="2"/>
  <c r="O42" i="2"/>
  <c r="P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J47" i="2"/>
  <c r="K47" i="2"/>
  <c r="L47" i="2"/>
  <c r="M47" i="2"/>
  <c r="N47" i="2"/>
  <c r="O47" i="2"/>
  <c r="P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J50" i="2"/>
  <c r="K50" i="2"/>
  <c r="L50" i="2"/>
  <c r="M50" i="2"/>
  <c r="N50" i="2"/>
  <c r="O50" i="2"/>
  <c r="P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J53" i="2"/>
  <c r="K53" i="2"/>
  <c r="L53" i="2"/>
  <c r="M53" i="2"/>
  <c r="N53" i="2"/>
  <c r="O53" i="2"/>
  <c r="P53" i="2"/>
  <c r="C54" i="2"/>
  <c r="D54" i="2"/>
  <c r="E54" i="2"/>
  <c r="F54" i="2"/>
  <c r="G54" i="2"/>
  <c r="H54" i="2"/>
  <c r="I54" i="2"/>
  <c r="J54" i="2"/>
  <c r="K54" i="2"/>
  <c r="L54" i="2"/>
  <c r="O54" i="2"/>
  <c r="P54" i="2"/>
  <c r="J55" i="2"/>
  <c r="K55" i="2"/>
  <c r="L55" i="2"/>
  <c r="O55" i="2"/>
  <c r="P55" i="2"/>
  <c r="J56" i="2"/>
  <c r="K56" i="2"/>
  <c r="L56" i="2"/>
  <c r="O56" i="2"/>
  <c r="P56" i="2"/>
  <c r="C57" i="2"/>
  <c r="D57" i="2"/>
  <c r="E57" i="2"/>
  <c r="F57" i="2"/>
  <c r="G57" i="2"/>
  <c r="H57" i="2"/>
  <c r="I57" i="2"/>
  <c r="J57" i="2"/>
  <c r="K57" i="2"/>
  <c r="L57" i="2"/>
  <c r="O57" i="2"/>
  <c r="P57" i="2"/>
  <c r="J58" i="2"/>
  <c r="K58" i="2"/>
  <c r="L58" i="2"/>
  <c r="O58" i="2"/>
  <c r="P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J60" i="2"/>
  <c r="K60" i="2"/>
  <c r="L60" i="2"/>
  <c r="M60" i="2"/>
  <c r="N60" i="2"/>
  <c r="O60" i="2"/>
  <c r="P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J64" i="2"/>
  <c r="K64" i="2"/>
  <c r="L64" i="2"/>
  <c r="M64" i="2"/>
  <c r="N64" i="2"/>
  <c r="O64" i="2"/>
  <c r="P64" i="2"/>
  <c r="J65" i="2"/>
  <c r="K65" i="2"/>
  <c r="L65" i="2"/>
  <c r="M65" i="2"/>
  <c r="N65" i="2"/>
  <c r="O65" i="2"/>
  <c r="P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J67" i="2"/>
  <c r="K67" i="2"/>
  <c r="L67" i="2"/>
  <c r="M67" i="2"/>
  <c r="N67" i="2"/>
  <c r="O67" i="2"/>
  <c r="P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J69" i="2"/>
  <c r="K69" i="2"/>
  <c r="L69" i="2"/>
  <c r="M69" i="2"/>
  <c r="N69" i="2"/>
  <c r="O69" i="2"/>
  <c r="P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J71" i="2"/>
  <c r="K71" i="2"/>
  <c r="L71" i="2"/>
  <c r="M71" i="2"/>
  <c r="N71" i="2"/>
  <c r="O71" i="2"/>
  <c r="P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J73" i="2"/>
  <c r="K73" i="2"/>
  <c r="L73" i="2"/>
  <c r="M73" i="2"/>
  <c r="N73" i="2"/>
  <c r="O73" i="2"/>
  <c r="P73" i="2"/>
  <c r="J74" i="2"/>
  <c r="K74" i="2"/>
  <c r="L74" i="2"/>
  <c r="M74" i="2"/>
  <c r="N74" i="2"/>
  <c r="O74" i="2"/>
  <c r="P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J77" i="2"/>
  <c r="K77" i="2"/>
  <c r="L77" i="2"/>
  <c r="O77" i="2"/>
  <c r="P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J80" i="2"/>
  <c r="K80" i="2"/>
  <c r="L80" i="2"/>
  <c r="M80" i="2"/>
  <c r="N80" i="2"/>
  <c r="O80" i="2"/>
  <c r="P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J82" i="2"/>
  <c r="K82" i="2"/>
  <c r="L82" i="2"/>
  <c r="M82" i="2"/>
  <c r="N82" i="2"/>
  <c r="O82" i="2"/>
  <c r="P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J84" i="2"/>
  <c r="K84" i="2"/>
  <c r="L84" i="2"/>
  <c r="M84" i="2"/>
  <c r="N84" i="2"/>
  <c r="O84" i="2"/>
  <c r="P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J87" i="2"/>
  <c r="K87" i="2"/>
  <c r="L87" i="2"/>
  <c r="M87" i="2"/>
  <c r="N87" i="2"/>
  <c r="O87" i="2"/>
  <c r="P87" i="2"/>
  <c r="J88" i="2"/>
  <c r="K88" i="2"/>
  <c r="L88" i="2"/>
  <c r="M88" i="2"/>
  <c r="N88" i="2"/>
  <c r="O88" i="2"/>
  <c r="P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J90" i="2"/>
  <c r="K90" i="2"/>
  <c r="L90" i="2"/>
  <c r="M90" i="2"/>
  <c r="N90" i="2"/>
  <c r="O90" i="2"/>
  <c r="P90" i="2"/>
  <c r="J91" i="2"/>
  <c r="K91" i="2"/>
  <c r="L91" i="2"/>
  <c r="O91" i="2"/>
  <c r="P91" i="2"/>
  <c r="J92" i="2"/>
  <c r="K92" i="2"/>
  <c r="L92" i="2"/>
  <c r="M92" i="2"/>
  <c r="N92" i="2"/>
  <c r="O92" i="2"/>
  <c r="P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J94" i="2"/>
  <c r="K94" i="2"/>
  <c r="L94" i="2"/>
  <c r="M94" i="2"/>
  <c r="N94" i="2"/>
  <c r="O94" i="2"/>
  <c r="P94" i="2"/>
  <c r="J95" i="2"/>
  <c r="K95" i="2"/>
  <c r="L95" i="2"/>
  <c r="M95" i="2"/>
  <c r="N95" i="2"/>
  <c r="O95" i="2"/>
  <c r="P95" i="2"/>
  <c r="J96" i="2"/>
  <c r="K96" i="2"/>
  <c r="L96" i="2"/>
  <c r="M96" i="2"/>
  <c r="N96" i="2"/>
  <c r="O96" i="2"/>
  <c r="P96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J98" i="2"/>
  <c r="K98" i="2"/>
  <c r="L98" i="2"/>
  <c r="M98" i="2"/>
  <c r="N98" i="2"/>
  <c r="O98" i="2"/>
  <c r="P98" i="2"/>
  <c r="J99" i="2"/>
  <c r="K99" i="2"/>
  <c r="L99" i="2"/>
  <c r="M99" i="2"/>
  <c r="N99" i="2"/>
  <c r="O99" i="2"/>
  <c r="P99" i="2"/>
  <c r="J100" i="2"/>
  <c r="K100" i="2"/>
  <c r="L100" i="2"/>
  <c r="M100" i="2"/>
  <c r="N100" i="2"/>
  <c r="O100" i="2"/>
  <c r="P100" i="2"/>
  <c r="J101" i="2"/>
  <c r="K101" i="2"/>
  <c r="L101" i="2"/>
  <c r="M101" i="2"/>
  <c r="N101" i="2"/>
  <c r="O101" i="2"/>
  <c r="P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J103" i="2"/>
  <c r="K103" i="2"/>
  <c r="L103" i="2"/>
  <c r="M103" i="2"/>
  <c r="N103" i="2"/>
  <c r="O103" i="2"/>
  <c r="P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J105" i="2"/>
  <c r="K105" i="2"/>
  <c r="L105" i="2"/>
  <c r="M105" i="2"/>
  <c r="N105" i="2"/>
  <c r="O105" i="2"/>
  <c r="P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J107" i="2"/>
  <c r="K107" i="2"/>
  <c r="L107" i="2"/>
  <c r="M107" i="2"/>
  <c r="N107" i="2"/>
  <c r="O107" i="2"/>
  <c r="P107" i="2"/>
  <c r="J108" i="2"/>
  <c r="K108" i="2"/>
  <c r="L108" i="2"/>
  <c r="M108" i="2"/>
  <c r="N108" i="2"/>
  <c r="O108" i="2"/>
  <c r="P108" i="2"/>
  <c r="C109" i="2"/>
  <c r="D109" i="2"/>
  <c r="E109" i="2"/>
  <c r="F109" i="2"/>
  <c r="G109" i="2"/>
  <c r="H109" i="2"/>
  <c r="I109" i="2"/>
  <c r="J109" i="2"/>
  <c r="K109" i="2"/>
  <c r="L109" i="2"/>
  <c r="O109" i="2"/>
  <c r="P109" i="2"/>
  <c r="C110" i="2"/>
  <c r="D110" i="2"/>
  <c r="E110" i="2"/>
  <c r="F110" i="2"/>
  <c r="G110" i="2"/>
  <c r="H110" i="2"/>
  <c r="I110" i="2"/>
  <c r="J110" i="2"/>
  <c r="K110" i="2"/>
  <c r="L110" i="2"/>
  <c r="O110" i="2"/>
  <c r="P110" i="2"/>
  <c r="C111" i="2"/>
  <c r="D111" i="2"/>
  <c r="E111" i="2"/>
  <c r="F111" i="2"/>
  <c r="G111" i="2"/>
  <c r="H111" i="2"/>
  <c r="I111" i="2"/>
  <c r="J111" i="2"/>
  <c r="K111" i="2"/>
  <c r="L111" i="2"/>
  <c r="O111" i="2"/>
  <c r="P111" i="2"/>
  <c r="J112" i="2"/>
  <c r="K112" i="2"/>
  <c r="L112" i="2"/>
  <c r="O112" i="2"/>
  <c r="P112" i="2"/>
  <c r="C113" i="2"/>
  <c r="D113" i="2"/>
  <c r="E113" i="2"/>
  <c r="F113" i="2"/>
  <c r="G113" i="2"/>
  <c r="H113" i="2"/>
  <c r="I113" i="2"/>
  <c r="J113" i="2"/>
  <c r="K113" i="2"/>
  <c r="L113" i="2"/>
  <c r="O113" i="2"/>
  <c r="P113" i="2"/>
  <c r="J114" i="2"/>
  <c r="K114" i="2"/>
  <c r="L114" i="2"/>
  <c r="O114" i="2"/>
  <c r="P114" i="2"/>
  <c r="C115" i="2"/>
  <c r="D115" i="2"/>
  <c r="E115" i="2"/>
  <c r="F115" i="2"/>
  <c r="G115" i="2"/>
  <c r="H115" i="2"/>
  <c r="I115" i="2"/>
  <c r="J115" i="2"/>
  <c r="K115" i="2"/>
  <c r="L115" i="2"/>
  <c r="O115" i="2"/>
  <c r="P115" i="2"/>
  <c r="C116" i="2"/>
  <c r="D116" i="2"/>
  <c r="E116" i="2"/>
  <c r="F116" i="2"/>
  <c r="G116" i="2"/>
  <c r="H116" i="2"/>
  <c r="I116" i="2"/>
  <c r="J116" i="2"/>
  <c r="K116" i="2"/>
  <c r="L116" i="2"/>
  <c r="O116" i="2"/>
  <c r="P116" i="2"/>
  <c r="J117" i="2"/>
  <c r="K117" i="2"/>
  <c r="L117" i="2"/>
  <c r="O117" i="2"/>
  <c r="P117" i="2"/>
  <c r="C118" i="2"/>
  <c r="D118" i="2"/>
  <c r="E118" i="2"/>
  <c r="F118" i="2"/>
  <c r="G118" i="2"/>
  <c r="H118" i="2"/>
  <c r="I118" i="2"/>
  <c r="J118" i="2"/>
  <c r="K118" i="2"/>
  <c r="L118" i="2"/>
  <c r="O118" i="2"/>
  <c r="P118" i="2"/>
  <c r="C119" i="2"/>
  <c r="D119" i="2"/>
  <c r="E119" i="2"/>
  <c r="F119" i="2"/>
  <c r="G119" i="2"/>
  <c r="H119" i="2"/>
  <c r="I119" i="2"/>
  <c r="J119" i="2"/>
  <c r="K119" i="2"/>
  <c r="L119" i="2"/>
  <c r="O119" i="2"/>
  <c r="P119" i="2"/>
  <c r="J120" i="2"/>
  <c r="K120" i="2"/>
  <c r="L120" i="2"/>
  <c r="O120" i="2"/>
  <c r="P120" i="2"/>
  <c r="C121" i="2"/>
  <c r="D121" i="2"/>
  <c r="E121" i="2"/>
  <c r="F121" i="2"/>
  <c r="G121" i="2"/>
  <c r="H121" i="2"/>
  <c r="I121" i="2"/>
  <c r="J121" i="2"/>
  <c r="K121" i="2"/>
  <c r="L121" i="2"/>
  <c r="O121" i="2"/>
  <c r="P121" i="2"/>
  <c r="C122" i="2"/>
  <c r="D122" i="2"/>
  <c r="E122" i="2"/>
  <c r="F122" i="2"/>
  <c r="G122" i="2"/>
  <c r="H122" i="2"/>
  <c r="I122" i="2"/>
  <c r="J122" i="2"/>
  <c r="K122" i="2"/>
  <c r="L122" i="2"/>
  <c r="O122" i="2"/>
  <c r="P122" i="2"/>
  <c r="C123" i="2"/>
  <c r="D123" i="2"/>
  <c r="E123" i="2"/>
  <c r="F123" i="2"/>
  <c r="G123" i="2"/>
  <c r="H123" i="2"/>
  <c r="I123" i="2"/>
  <c r="J123" i="2"/>
  <c r="K123" i="2"/>
  <c r="L123" i="2"/>
  <c r="O123" i="2"/>
  <c r="P123" i="2"/>
  <c r="J124" i="2"/>
  <c r="K124" i="2"/>
  <c r="L124" i="2"/>
  <c r="O124" i="2"/>
  <c r="P124" i="2"/>
  <c r="C125" i="2"/>
  <c r="D125" i="2"/>
  <c r="E125" i="2"/>
  <c r="F125" i="2"/>
  <c r="G125" i="2"/>
  <c r="H125" i="2"/>
  <c r="I125" i="2"/>
  <c r="J125" i="2"/>
  <c r="K125" i="2"/>
  <c r="L125" i="2"/>
  <c r="O125" i="2"/>
  <c r="P125" i="2"/>
  <c r="J126" i="2"/>
  <c r="K126" i="2"/>
  <c r="L126" i="2"/>
  <c r="O126" i="2"/>
  <c r="P126" i="2"/>
  <c r="J127" i="2"/>
  <c r="K127" i="2"/>
  <c r="L127" i="2"/>
  <c r="O127" i="2"/>
  <c r="P127" i="2"/>
  <c r="O128" i="2"/>
  <c r="P128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9" i="3"/>
  <c r="H9" i="3"/>
  <c r="I9" i="3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H22" i="3"/>
  <c r="H21" i="3" s="1"/>
  <c r="H20" i="3" s="1"/>
  <c r="H19" i="3" s="1"/>
  <c r="I22" i="3"/>
  <c r="E23" i="3"/>
  <c r="H23" i="3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F29" i="3"/>
  <c r="G29" i="3"/>
  <c r="H29" i="3"/>
  <c r="C30" i="3"/>
  <c r="D30" i="3"/>
  <c r="E30" i="3"/>
  <c r="F30" i="3"/>
  <c r="G30" i="3"/>
  <c r="H30" i="3"/>
  <c r="C31" i="3"/>
  <c r="D31" i="3"/>
  <c r="E31" i="3"/>
  <c r="F31" i="3"/>
  <c r="G31" i="3"/>
  <c r="H31" i="3"/>
  <c r="C32" i="3"/>
  <c r="D32" i="3"/>
  <c r="E32" i="3"/>
  <c r="F32" i="3"/>
  <c r="G32" i="3"/>
  <c r="H32" i="3"/>
  <c r="E33" i="3"/>
  <c r="H33" i="3"/>
  <c r="C34" i="3"/>
  <c r="D34" i="3"/>
  <c r="E34" i="3"/>
  <c r="H26" i="3" l="1"/>
  <c r="I26" i="3" s="1"/>
  <c r="G11" i="3"/>
  <c r="G10" i="3" s="1"/>
  <c r="G34" i="3" s="1"/>
  <c r="I27" i="3"/>
  <c r="F11" i="3"/>
  <c r="F10" i="3" s="1"/>
  <c r="F34" i="3" s="1"/>
  <c r="H25" i="3"/>
  <c r="I25" i="3" l="1"/>
  <c r="H24" i="3"/>
  <c r="H11" i="3" l="1"/>
  <c r="I24" i="3"/>
  <c r="I11" i="3" l="1"/>
  <c r="H10" i="3"/>
  <c r="H34" i="3" l="1"/>
  <c r="I34" i="3" s="1"/>
  <c r="I10" i="3"/>
</calcChain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<sst xmlns="http://schemas.openxmlformats.org/spreadsheetml/2006/main" count="326" uniqueCount="306">
  <si>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</si>
  <si>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</si>
  <si>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</si>
  <si>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</si>
  <si>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</si>
  <si>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</si>
  <si>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</si>
  <si>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</si>
  <si>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</si>
  <si>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</si>
  <si>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</si>
  <si>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</si>
  <si>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</si>
  <si>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</si>
  <si>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</si>
  <si>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</si>
  <si>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</si>
  <si>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</si>
  <si>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</si>
  <si>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</si>
  <si>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</si>
  <si>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</si>
  <si>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</si>
  <si>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</si>
  <si>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</si>
  <si>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</si>
  <si>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</si>
  <si>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</si>
  <si>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</si>
  <si>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</si>
  <si>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</si>
  <si>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</si>
  <si>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</si>
  <si>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</si>
  <si>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</si>
  <si>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</si>
  <si>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</si>
  <si>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</si>
  <si>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</si>
  <si>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</si>
  <si>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</si>
  <si>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</si>
  <si>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</si>
  <si>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</si>
  <si>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</si>
  <si>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</si>
  <si>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</si>
  <si>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</si>
  <si>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</si>
  <si>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</si>
  <si>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</si>
  <si>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</si>
  <si>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</si>
  <si>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</si>
  <si>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</si>
  <si>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</si>
  <si>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</si>
  <si>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</si>
  <si>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</si>
  <si>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</si>
  <si>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</si>
  <si>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</si>
  <si>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</si>
  <si>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</si>
  <si>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</si>
  <si>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</si>
  <si>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</si>
  <si>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</si>
  <si>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</si>
  <si>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</si>
  <si>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</si>
  <si>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</si>
  <si>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</si>
  <si>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</si>
  <si>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</si>
  <si>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</si>
  <si>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</si>
  <si>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</si>
  <si>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</si>
  <si>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</si>
  <si>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</si>
  <si>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</si>
  <si>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</si>
  <si>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</si>
  <si>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</si>
  <si>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</si>
  <si>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</si>
  <si>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</si>
  <si>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</si>
  <si>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</si>
  <si>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</si>
  <si>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</si>
  <si>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</si>
  <si>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</si>
  <si>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</si>
  <si>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</si>
  <si>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</si>
  <si>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</si>
  <si>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</si>
  <si>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</si>
  <si>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</si>
  <si>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</si>
  <si>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</si>
  <si>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</si>
  <si>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</si>
  <si>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</si>
  <si>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</si>
  <si>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</si>
  <si>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</si>
  <si>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</si>
  <si>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</si>
  <si>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</si>
  <si>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</si>
  <si>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</si>
  <si>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</si>
  <si>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</si>
  <si>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</si>
  <si>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</si>
  <si>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</si>
  <si>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</si>
  <si>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</si>
  <si>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</si>
  <si>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</si>
  <si>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</si>
  <si>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</si>
  <si>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</si>
  <si>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</si>
  <si>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</si>
  <si>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</si>
  <si>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</si>
  <si>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</si>
  <si>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</si>
  <si>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</si>
  <si>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</si>
  <si>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</si>
  <si>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</si>
  <si>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</si>
  <si>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</si>
  <si>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</si>
  <si>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</si>
  <si>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</si>
  <si>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</si>
  <si>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</si>
  <si>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</si>
  <si>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</si>
  <si>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</si>
  <si>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</si>
  <si>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</si>
  <si>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</si>
  <si>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</si>
  <si>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</si>
  <si>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</si>
  <si>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</si>
  <si>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</si>
  <si>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</si>
  <si>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</si>
  <si>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</si>
  <si>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</si>
  <si>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</si>
  <si>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</si>
  <si>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</si>
  <si>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</si>
  <si>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</si>
  <si>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</si>
  <si>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</si>
  <si>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</si>
  <si>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</si>
  <si>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</si>
  <si>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</si>
  <si>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</si>
  <si>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</si>
  <si>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</si>
  <si>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</si>
  <si>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</si>
  <si>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</si>
  <si>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</si>
  <si>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</si>
  <si>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</si>
  <si>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</si>
  <si>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</si>
  <si>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</si>
  <si>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</si>
  <si>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</si>
  <si>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</si>
  <si>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</si>
  <si>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</si>
  <si>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</si>
  <si>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</si>
  <si>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</si>
  <si>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</si>
  <si>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</si>
  <si>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</si>
  <si>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</si>
  <si>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</si>
  <si>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</si>
  <si>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</si>
  <si>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</si>
  <si>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</si>
  <si>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</si>
  <si>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</si>
  <si>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</si>
  <si>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</si>
  <si>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</si>
  <si>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</si>
  <si>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</si>
  <si>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</si>
  <si>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</si>
  <si>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</si>
  <si>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</si>
  <si>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</si>
  <si>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</si>
  <si>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</si>
  <si>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</si>
  <si>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</si>
  <si>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</si>
  <si>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</si>
  <si>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</si>
  <si>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</si>
  <si>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</si>
  <si>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</si>
  <si>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</si>
  <si>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</si>
  <si>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</si>
  <si>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</si>
  <si>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</si>
  <si>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</si>
  <si>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</si>
  <si>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</si>
  <si>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</si>
  <si>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</si>
  <si>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</si>
  <si>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</si>
  <si>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</si>
  <si>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</si>
  <si>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</si>
  <si>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</si>
  <si>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</si>
  <si>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</si>
  <si>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</si>
  <si>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</si>
  <si>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</si>
  <si>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</si>
  <si>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</si>
  <si>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</si>
  <si>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</si>
  <si>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</si>
  <si>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</si>
  <si>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</si>
  <si>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</si>
  <si>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</si>
  <si>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</si>
  <si>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</si>
  <si>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</si>
  <si>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</si>
  <si>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</si>
  <si>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</si>
  <si>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</si>
  <si>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</si>
  <si>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</si>
  <si>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</si>
  <si>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</si>
  <si>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</si>
  <si>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</si>
  <si>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</si>
  <si>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</si>
  <si>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</si>
  <si>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</si>
  <si>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</si>
  <si>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</si>
  <si>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</si>
  <si>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</si>
  <si>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</si>
  <si>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</si>
  <si>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</si>
  <si>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</si>
  <si>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</si>
  <si>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</si>
  <si>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</si>
  <si>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</si>
  <si>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</si>
  <si>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</si>
  <si>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</si>
  <si>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</si>
  <si>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</si>
  <si>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</si>
  <si>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</si>
  <si>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</si>
  <si>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</si>
  <si>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</si>
  <si>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</si>
  <si>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</si>
  <si>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</si>
  <si>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</si>
  <si>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</si>
  <si>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Ingresos Acumulados Desde 01/01/2024 hasta 01/01/2024</t>
  </si>
  <si>
    <t>Ingresos Acumulados Desde 01/01/2024 hasta 31/01/2024</t>
  </si>
  <si>
    <t>EJECUCION DE EGRESOS A ENERO 31 VIGENCIA 2024</t>
  </si>
  <si>
    <t>A-02-02-01-004-003</t>
  </si>
  <si>
    <t>MAQUINARIA PARA USO GENERAL</t>
  </si>
  <si>
    <t>A-02-02-01-004-003-09</t>
  </si>
  <si>
    <t>OTRAS MÁQUINAS PARA USOS GENERALES Y SUS PARTES Y PIEZAS</t>
  </si>
  <si>
    <t>EJECUCION PRESUPUESTAL ACUMULADA DESDE 01/01/2024 HASTA 01/01/2024</t>
  </si>
  <si>
    <t>EJECUCIÓN PRESUPUESTAL DESDE 01/01/2024 HASTA 31/01/2024</t>
  </si>
  <si>
    <t>EJECUCIÓN PRESUPUESTAL ACUMULADA DESDE 01/01/2024 HASTA 31/01/2024</t>
  </si>
  <si>
    <t>Ingresos Desde 01/01/2024 hasta 31/01/2024</t>
  </si>
  <si>
    <t>EJECUCION DE INGRESOS A ENERO 31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</si>
</sst>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2</xdr:row>
      <xdr:rowOff>28576</xdr:rowOff>
    </xdr:from>
    <xdr:to>
      <xdr:col>9</xdr:col>
      <xdr:colOff>438150</xdr:colOff>
      <xdr:row>4</xdr:row>
      <xdr:rowOff>66676</xdr:rowOff>
    </xdr:to>
    <xdr:pic>
      <xdr:nvPicPr>
        <xdr:cNvPr id="4724" name="Picture 3">
          <a:extLst>
            <a:ext uri="{FF2B5EF4-FFF2-40B4-BE49-F238E27FC236}">
              <a16:creationId xmlns:a16="http://schemas.microsoft.com/office/drawing/2014/main" id="{4E57AF05-B7C7-88B6-356C-8D251018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615"/>
        <a:stretch>
          <a:fillRect/>
        </a:stretch>
      </xdr:blipFill>
      <xdr:spPr bwMode="auto">
        <a:xfrm>
          <a:off x="12192000" y="371476"/>
          <a:ext cx="2324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638175</xdr:colOff>
      <xdr:row>6</xdr:row>
      <xdr:rowOff>85725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6CB84A5A-DBCC-3D53-E2EE-1E5F26A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790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10</xdr:col>
      <xdr:colOff>580979</xdr:colOff>
      <xdr:row>3</xdr:row>
      <xdr:rowOff>96212</xdr:rowOff>
    </xdr:to>
    <xdr:pic>
      <xdr:nvPicPr>
        <xdr:cNvPr id="6181" name="Picture 10">
          <a:extLst>
            <a:ext uri="{FF2B5EF4-FFF2-40B4-BE49-F238E27FC236}">
              <a16:creationId xmlns:a16="http://schemas.microsoft.com/office/drawing/2014/main" id="{44760140-1CF1-9936-1AF9-77E3F6BB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43939" y="57150"/>
          <a:ext cx="1841358" cy="52974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1520152</xdr:colOff>
      <xdr:row>5</xdr:row>
      <xdr:rowOff>38100</xdr:rowOff>
    </xdr:to>
    <xdr:pic>
      <xdr:nvPicPr>
        <xdr:cNvPr id="6182" name="Picture 2">
          <a:extLst>
            <a:ext uri="{FF2B5EF4-FFF2-40B4-BE49-F238E27FC236}">
              <a16:creationId xmlns:a16="http://schemas.microsoft.com/office/drawing/2014/main" id="{FA75E1B2-E2AD-C07B-2FCC-E892F1A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434427" cy="86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40"/>
  <sheetViews>
    <sheetView showGridLines="0" zoomScaleNormal="100" workbookViewId="0">
      <selection activeCell="H8" sqref="H8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2" customWidth="1"/>
    <col min="8" max="8" width="19.7109375" style="7" customWidth="1"/>
    <col min="9" max="9" width="19.7109375" style="8" customWidth="1"/>
    <col min="10" max="16384" width="9.140625" style="3"/>
  </cols>
  <sheetData>
    <row r="1" spans="1:9" ht="13.5" thickBot="1" x14ac:dyDescent="0.2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3.5" thickBot="1" x14ac:dyDescent="0.25">
      <c r="A2" s="81" t="s">
        <v>305</v>
      </c>
      <c r="B2" s="82"/>
      <c r="C2" s="82"/>
      <c r="D2" s="82"/>
      <c r="E2" s="82"/>
      <c r="F2" s="82"/>
      <c r="G2" s="82"/>
      <c r="H2" s="83"/>
      <c r="I2" s="1"/>
    </row>
    <row r="3" spans="1:9" ht="13.5" thickBot="1" x14ac:dyDescent="0.2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3.5" thickBot="1" x14ac:dyDescent="0.25">
      <c r="C4" s="66"/>
      <c r="D4" s="66"/>
      <c r="E4" s="66"/>
      <c r="F4" s="5"/>
      <c r="G4" s="5"/>
      <c r="H4" s="6"/>
      <c r="I4" s="6"/>
    </row>
    <row r="5" spans="1:9" x14ac:dyDescent="0.2">
      <c r="C5" s="76"/>
      <c r="D5" s="76"/>
      <c r="E5" s="76"/>
      <c r="F5" s="77"/>
      <c r="G5" s="77"/>
      <c r="H5" s="77"/>
      <c r="I5" s="77"/>
    </row>
    <row r="6" spans="1:9" x14ac:dyDescent="0.2">
      <c r="C6" s="76"/>
      <c r="D6" s="76"/>
      <c r="E6" s="76"/>
      <c r="F6" s="77"/>
      <c r="G6" s="77"/>
      <c r="H6" s="77"/>
      <c r="I6" s="77"/>
    </row>
    <row r="7" spans="1:9" ht="13.5" thickBot="1" x14ac:dyDescent="0.25">
      <c r="A7" s="4"/>
    </row>
    <row r="8" spans="1:9" s="9" customFormat="1" ht="60" customHeight="1" x14ac:dyDescent="0.25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294</v>
      </c>
      <c r="G8" s="48" t="s">
        <v>304</v>
      </c>
      <c r="H8" s="48" t="s">
        <v>295</v>
      </c>
      <c r="I8" s="49" t="s">
        <v>5</v>
      </c>
    </row>
    <row r="9" spans="1:9" s="9" customFormat="1" x14ac:dyDescent="0.25">
      <c r="A9" s="50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71">
        <v>0</v>
      </c>
      <c r="H9" s="39">
        <f>+F9+G9</f>
        <v>0</v>
      </c>
      <c r="I9" s="51" t="e">
        <f>H9/E9*100</f>
        <v>#DIV/0!</v>
      </c>
    </row>
    <row r="10" spans="1:9" s="9" customFormat="1" x14ac:dyDescent="0.25">
      <c r="A10" s="50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0</v>
      </c>
      <c r="G10" s="71">
        <f t="shared" si="0"/>
        <v>8491532046</v>
      </c>
      <c r="H10" s="39">
        <f t="shared" si="0"/>
        <v>8491532046</v>
      </c>
      <c r="I10" s="51">
        <f>H10/E10*100</f>
        <v>3.0290629623470471</v>
      </c>
    </row>
    <row r="11" spans="1:9" s="12" customFormat="1" ht="17.25" customHeight="1" x14ac:dyDescent="0.25">
      <c r="A11" s="52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0</v>
      </c>
      <c r="G11" s="73">
        <f t="shared" si="1"/>
        <v>8491532046</v>
      </c>
      <c r="H11" s="40">
        <f t="shared" si="1"/>
        <v>8491532046</v>
      </c>
      <c r="I11" s="40">
        <f>H11/E11*100</f>
        <v>3.0290629623470471</v>
      </c>
    </row>
    <row r="12" spans="1:9" s="12" customFormat="1" x14ac:dyDescent="0.25">
      <c r="A12" s="53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4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3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4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5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6"/>
    </row>
    <row r="15" spans="1:9" s="12" customFormat="1" x14ac:dyDescent="0.25">
      <c r="A15" s="55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6"/>
    </row>
    <row r="16" spans="1:9" s="12" customFormat="1" x14ac:dyDescent="0.25">
      <c r="A16" s="53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4">
        <f t="shared" si="4"/>
        <v>0</v>
      </c>
      <c r="H16" s="41">
        <f t="shared" si="4"/>
        <v>0</v>
      </c>
      <c r="I16" s="41">
        <f>+I17</f>
        <v>0</v>
      </c>
    </row>
    <row r="17" spans="1:9" s="12" customFormat="1" x14ac:dyDescent="0.25">
      <c r="A17" s="55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6"/>
    </row>
    <row r="18" spans="1:9" s="12" customFormat="1" x14ac:dyDescent="0.25">
      <c r="A18" s="55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6"/>
    </row>
    <row r="19" spans="1:9" s="12" customFormat="1" x14ac:dyDescent="0.25">
      <c r="A19" s="53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0</v>
      </c>
      <c r="G19" s="74">
        <f t="shared" si="5"/>
        <v>4085578512.0999999</v>
      </c>
      <c r="H19" s="41">
        <f t="shared" si="5"/>
        <v>4085578512.0999999</v>
      </c>
      <c r="I19" s="41">
        <f>+I20</f>
        <v>0</v>
      </c>
    </row>
    <row r="20" spans="1:9" s="12" customFormat="1" x14ac:dyDescent="0.25">
      <c r="A20" s="53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0</v>
      </c>
      <c r="G20" s="74">
        <f t="shared" si="5"/>
        <v>4085578512.0999999</v>
      </c>
      <c r="H20" s="41">
        <f t="shared" si="5"/>
        <v>4085578512.0999999</v>
      </c>
      <c r="I20" s="41">
        <f>+I21</f>
        <v>0</v>
      </c>
    </row>
    <row r="21" spans="1:9" s="12" customFormat="1" ht="21" customHeight="1" x14ac:dyDescent="0.25">
      <c r="A21" s="54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0</v>
      </c>
      <c r="G21" s="75">
        <f t="shared" si="5"/>
        <v>4085578512.0999999</v>
      </c>
      <c r="H21" s="38">
        <f t="shared" si="5"/>
        <v>4085578512.0999999</v>
      </c>
      <c r="I21" s="38">
        <f>+I22</f>
        <v>0</v>
      </c>
    </row>
    <row r="22" spans="1:9" s="12" customFormat="1" ht="21" customHeight="1" x14ac:dyDescent="0.25">
      <c r="A22" s="54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0</v>
      </c>
      <c r="G22" s="75">
        <f t="shared" si="5"/>
        <v>4085578512.0999999</v>
      </c>
      <c r="H22" s="38">
        <f>+H23</f>
        <v>4085578512.0999999</v>
      </c>
      <c r="I22" s="38">
        <f>+I23</f>
        <v>0</v>
      </c>
    </row>
    <row r="23" spans="1:9" s="12" customFormat="1" x14ac:dyDescent="0.25">
      <c r="A23" s="55" t="s">
        <v>215</v>
      </c>
      <c r="B23" s="17" t="s">
        <v>216</v>
      </c>
      <c r="C23" s="42"/>
      <c r="D23" s="42"/>
      <c r="E23" s="42">
        <f>+C23+D23</f>
        <v>0</v>
      </c>
      <c r="F23" s="80">
        <v>0</v>
      </c>
      <c r="G23" s="80">
        <v>4085578512.0999999</v>
      </c>
      <c r="H23" s="42">
        <f>+F23+G23</f>
        <v>4085578512.0999999</v>
      </c>
      <c r="I23" s="56"/>
    </row>
    <row r="24" spans="1:9" s="12" customFormat="1" x14ac:dyDescent="0.25">
      <c r="A24" s="53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0</v>
      </c>
      <c r="G24" s="74">
        <f t="shared" si="6"/>
        <v>4405953533.8999996</v>
      </c>
      <c r="H24" s="41">
        <f t="shared" si="6"/>
        <v>4405953533.8999996</v>
      </c>
      <c r="I24" s="57">
        <f>H24/E24*100</f>
        <v>1.5716728843583962</v>
      </c>
    </row>
    <row r="25" spans="1:9" s="12" customFormat="1" x14ac:dyDescent="0.25">
      <c r="A25" s="53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0</v>
      </c>
      <c r="G25" s="74">
        <f t="shared" si="6"/>
        <v>4405953533.8999996</v>
      </c>
      <c r="H25" s="41">
        <f t="shared" si="6"/>
        <v>4405953533.8999996</v>
      </c>
      <c r="I25" s="57">
        <f>H25/E25*100</f>
        <v>1.5716728843583962</v>
      </c>
    </row>
    <row r="26" spans="1:9" s="12" customFormat="1" ht="21" customHeight="1" x14ac:dyDescent="0.25">
      <c r="A26" s="54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0</v>
      </c>
      <c r="G26" s="75">
        <f t="shared" si="7"/>
        <v>4405953533.8999996</v>
      </c>
      <c r="H26" s="38">
        <f t="shared" si="7"/>
        <v>4405953533.8999996</v>
      </c>
      <c r="I26" s="58">
        <f>H26/E26*100</f>
        <v>1.5716728843583962</v>
      </c>
    </row>
    <row r="27" spans="1:9" s="12" customFormat="1" ht="38.25" x14ac:dyDescent="0.25">
      <c r="A27" s="55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0</v>
      </c>
      <c r="G27" s="42">
        <v>3525872378</v>
      </c>
      <c r="H27" s="42">
        <f>+F27+G27</f>
        <v>3525872378</v>
      </c>
      <c r="I27" s="56">
        <f>H27/E27*100</f>
        <v>1.2577341017270545</v>
      </c>
    </row>
    <row r="28" spans="1:9" s="12" customFormat="1" ht="26.25" customHeight="1" x14ac:dyDescent="0.25">
      <c r="A28" s="55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0</v>
      </c>
      <c r="G28" s="42">
        <v>880081155.89999998</v>
      </c>
      <c r="H28" s="42">
        <f>+F28+G28</f>
        <v>880081155.89999998</v>
      </c>
      <c r="I28" s="56">
        <v>0</v>
      </c>
    </row>
    <row r="29" spans="1:9" s="9" customFormat="1" x14ac:dyDescent="0.25">
      <c r="A29" s="50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0</v>
      </c>
      <c r="G29" s="71">
        <f t="shared" si="8"/>
        <v>0</v>
      </c>
      <c r="H29" s="39">
        <f t="shared" si="8"/>
        <v>0</v>
      </c>
      <c r="I29" s="56">
        <v>0</v>
      </c>
    </row>
    <row r="30" spans="1:9" s="12" customFormat="1" ht="17.25" customHeight="1" x14ac:dyDescent="0.25">
      <c r="A30" s="52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0</v>
      </c>
      <c r="G30" s="73">
        <f t="shared" si="8"/>
        <v>0</v>
      </c>
      <c r="H30" s="40">
        <f t="shared" si="8"/>
        <v>0</v>
      </c>
      <c r="I30" s="40"/>
    </row>
    <row r="31" spans="1:9" s="12" customFormat="1" x14ac:dyDescent="0.25">
      <c r="A31" s="53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0</v>
      </c>
      <c r="G31" s="74">
        <f t="shared" si="8"/>
        <v>0</v>
      </c>
      <c r="H31" s="41">
        <f t="shared" si="8"/>
        <v>0</v>
      </c>
      <c r="I31" s="41"/>
    </row>
    <row r="32" spans="1:9" s="12" customFormat="1" ht="21" customHeight="1" x14ac:dyDescent="0.25">
      <c r="A32" s="54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0</v>
      </c>
      <c r="G32" s="75">
        <f t="shared" si="8"/>
        <v>0</v>
      </c>
      <c r="H32" s="38">
        <f t="shared" si="8"/>
        <v>0</v>
      </c>
      <c r="I32" s="38"/>
    </row>
    <row r="33" spans="1:9" s="12" customFormat="1" x14ac:dyDescent="0.25">
      <c r="A33" s="55" t="s">
        <v>267</v>
      </c>
      <c r="B33" s="17" t="s">
        <v>272</v>
      </c>
      <c r="C33" s="42"/>
      <c r="D33" s="42"/>
      <c r="E33" s="42">
        <f>+C33+D33</f>
        <v>0</v>
      </c>
      <c r="F33" s="42">
        <v>0</v>
      </c>
      <c r="G33" s="19">
        <v>0</v>
      </c>
      <c r="H33" s="42">
        <f>+F33+G33</f>
        <v>0</v>
      </c>
      <c r="I33" s="56"/>
    </row>
    <row r="34" spans="1:9" s="9" customFormat="1" ht="13.5" thickBot="1" x14ac:dyDescent="0.3">
      <c r="A34" s="84" t="s">
        <v>219</v>
      </c>
      <c r="B34" s="85"/>
      <c r="C34" s="59">
        <f t="shared" ref="C34:H34" si="9">+C9+C10+C29</f>
        <v>280335277000</v>
      </c>
      <c r="D34" s="59">
        <f t="shared" si="9"/>
        <v>0</v>
      </c>
      <c r="E34" s="59">
        <f t="shared" si="9"/>
        <v>280335277000</v>
      </c>
      <c r="F34" s="59">
        <f t="shared" si="9"/>
        <v>0</v>
      </c>
      <c r="G34" s="59">
        <f t="shared" si="9"/>
        <v>8491532046</v>
      </c>
      <c r="H34" s="59">
        <f t="shared" si="9"/>
        <v>8491532046</v>
      </c>
      <c r="I34" s="59">
        <f>H34/E34*100</f>
        <v>3.0290629623470471</v>
      </c>
    </row>
    <row r="35" spans="1:9" s="2" customFormat="1" x14ac:dyDescent="0.2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2"/>
      <c r="H36" s="72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2">
      <c r="A38" s="3"/>
      <c r="B38" s="4"/>
      <c r="F38" s="7"/>
      <c r="G38" s="72"/>
      <c r="H38" s="7"/>
      <c r="I38" s="8"/>
    </row>
    <row r="39" spans="1:9" s="2" customFormat="1" x14ac:dyDescent="0.2">
      <c r="A39" s="3"/>
      <c r="B39" s="4"/>
      <c r="F39" s="7"/>
      <c r="G39" s="72"/>
      <c r="H39" s="7"/>
      <c r="I39" s="8"/>
    </row>
    <row r="40" spans="1:9" s="2" customFormat="1" x14ac:dyDescent="0.2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tabSelected="1" zoomScale="99" zoomScaleNormal="99" workbookViewId="0">
      <pane xSplit="2" ySplit="8" topLeftCell="C110" activePane="bottomRight" state="frozen"/>
      <selection pane="topRight" activeCell="C1" sqref="C1"/>
      <selection pane="bottomLeft" activeCell="A7" sqref="A7"/>
      <selection pane="bottomRight" activeCell="D7" sqref="D7:F7"/>
    </sheetView>
  </sheetViews>
  <sheetFormatPr baseColWidth="10" defaultColWidth="9.140625" defaultRowHeight="12.75" x14ac:dyDescent="0.25"/>
  <cols>
    <col min="1" max="1" width="24.5703125" style="12" customWidth="1"/>
    <col min="2" max="2" width="44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44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89" t="s">
        <v>37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7" x14ac:dyDescent="0.25">
      <c r="A2" s="89" t="s">
        <v>296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7" x14ac:dyDescent="0.25">
      <c r="A3" s="89" t="s">
        <v>38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7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3.5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25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25">
      <c r="A7" s="90" t="s">
        <v>0</v>
      </c>
      <c r="B7" s="91" t="s">
        <v>1</v>
      </c>
      <c r="C7" s="87" t="s">
        <v>229</v>
      </c>
      <c r="D7" s="86" t="s">
        <v>301</v>
      </c>
      <c r="E7" s="86"/>
      <c r="F7" s="86"/>
      <c r="G7" s="86" t="s">
        <v>302</v>
      </c>
      <c r="H7" s="86"/>
      <c r="I7" s="86"/>
      <c r="J7" s="86" t="s">
        <v>303</v>
      </c>
      <c r="K7" s="86"/>
      <c r="L7" s="86"/>
      <c r="M7" s="92" t="s">
        <v>10</v>
      </c>
      <c r="N7" s="92"/>
      <c r="O7" s="86" t="s">
        <v>11</v>
      </c>
      <c r="P7" s="86" t="s">
        <v>12</v>
      </c>
    </row>
    <row r="8" spans="1:17" x14ac:dyDescent="0.25">
      <c r="A8" s="90"/>
      <c r="B8" s="91"/>
      <c r="C8" s="88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6"/>
      <c r="P8" s="86"/>
    </row>
    <row r="9" spans="1:17" x14ac:dyDescent="0.25">
      <c r="A9" s="24" t="s">
        <v>40</v>
      </c>
      <c r="B9" s="24" t="s">
        <v>20</v>
      </c>
      <c r="C9" s="26">
        <f t="shared" ref="C9:L9" si="0">+C10+C36+C109+C121+C128</f>
        <v>280335277000</v>
      </c>
      <c r="D9" s="26">
        <f t="shared" si="0"/>
        <v>0</v>
      </c>
      <c r="E9" s="26">
        <f t="shared" si="0"/>
        <v>0</v>
      </c>
      <c r="F9" s="26">
        <f t="shared" si="0"/>
        <v>0</v>
      </c>
      <c r="G9" s="26">
        <f t="shared" si="0"/>
        <v>171836396492.72998</v>
      </c>
      <c r="H9" s="26">
        <f t="shared" si="0"/>
        <v>112825843043.42</v>
      </c>
      <c r="I9" s="26">
        <f t="shared" si="0"/>
        <v>3686089776</v>
      </c>
      <c r="J9" s="26">
        <f t="shared" si="0"/>
        <v>171836396492.72998</v>
      </c>
      <c r="K9" s="26">
        <f t="shared" si="0"/>
        <v>112825843043.42</v>
      </c>
      <c r="L9" s="26">
        <f t="shared" si="0"/>
        <v>3686089776</v>
      </c>
      <c r="M9" s="69">
        <f t="shared" ref="M9:M84" si="1">K9/C9*100</f>
        <v>40.246751764823372</v>
      </c>
      <c r="N9" s="26">
        <f t="shared" ref="N9:N84" si="2">+L9/C9*100</f>
        <v>1.3148861661103037</v>
      </c>
      <c r="O9" s="26">
        <f>+O10+O36+O109+O121+O128</f>
        <v>108498880507.27</v>
      </c>
      <c r="P9" s="26">
        <f>+P10+P36+P109+P121+P128</f>
        <v>109139753267.42</v>
      </c>
    </row>
    <row r="10" spans="1:17" x14ac:dyDescent="0.25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44050968068</v>
      </c>
      <c r="H10" s="29">
        <f t="shared" si="3"/>
        <v>2629568244</v>
      </c>
      <c r="I10" s="29">
        <f t="shared" si="3"/>
        <v>2430343274</v>
      </c>
      <c r="J10" s="29">
        <f t="shared" si="3"/>
        <v>44050968068</v>
      </c>
      <c r="K10" s="29">
        <f t="shared" si="3"/>
        <v>2629568244</v>
      </c>
      <c r="L10" s="29">
        <f t="shared" si="3"/>
        <v>2430343274</v>
      </c>
      <c r="M10" s="29">
        <f t="shared" si="1"/>
        <v>5.9693767454572706</v>
      </c>
      <c r="N10" s="29">
        <f t="shared" si="2"/>
        <v>5.5171166051296776</v>
      </c>
      <c r="O10" s="29">
        <f>+O11</f>
        <v>0</v>
      </c>
      <c r="P10" s="29">
        <f>+P11</f>
        <v>199224970</v>
      </c>
    </row>
    <row r="11" spans="1:17" s="13" customFormat="1" x14ac:dyDescent="0.25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0</v>
      </c>
      <c r="E11" s="26">
        <f t="shared" si="4"/>
        <v>0</v>
      </c>
      <c r="F11" s="26">
        <f t="shared" si="4"/>
        <v>0</v>
      </c>
      <c r="G11" s="26">
        <f t="shared" si="4"/>
        <v>44050968068</v>
      </c>
      <c r="H11" s="26">
        <f t="shared" si="4"/>
        <v>2629568244</v>
      </c>
      <c r="I11" s="26">
        <f t="shared" si="4"/>
        <v>2430343274</v>
      </c>
      <c r="J11" s="26">
        <f t="shared" si="4"/>
        <v>44050968068</v>
      </c>
      <c r="K11" s="26">
        <f t="shared" si="4"/>
        <v>2629568244</v>
      </c>
      <c r="L11" s="26">
        <f t="shared" si="4"/>
        <v>2430343274</v>
      </c>
      <c r="M11" s="26">
        <f t="shared" si="1"/>
        <v>5.9693767454572706</v>
      </c>
      <c r="N11" s="26">
        <f t="shared" si="2"/>
        <v>5.5171166051296776</v>
      </c>
      <c r="O11" s="26">
        <f>+O12+O20+O28</f>
        <v>0</v>
      </c>
      <c r="P11" s="26">
        <f>+P12+P20+P28</f>
        <v>199224970</v>
      </c>
    </row>
    <row r="12" spans="1:17" x14ac:dyDescent="0.25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0</v>
      </c>
      <c r="E12" s="15">
        <f t="shared" si="5"/>
        <v>0</v>
      </c>
      <c r="F12" s="15">
        <f t="shared" si="5"/>
        <v>0</v>
      </c>
      <c r="G12" s="15">
        <f t="shared" si="5"/>
        <v>29791805758</v>
      </c>
      <c r="H12" s="15">
        <f t="shared" si="5"/>
        <v>1698965244</v>
      </c>
      <c r="I12" s="15">
        <f t="shared" si="5"/>
        <v>1623521245</v>
      </c>
      <c r="J12" s="15">
        <f t="shared" si="5"/>
        <v>29791805758</v>
      </c>
      <c r="K12" s="15">
        <f t="shared" si="5"/>
        <v>1698965244</v>
      </c>
      <c r="L12" s="15">
        <f t="shared" si="5"/>
        <v>1623521245</v>
      </c>
      <c r="M12" s="15">
        <f t="shared" si="1"/>
        <v>5.7027937742369863</v>
      </c>
      <c r="N12" s="15">
        <f t="shared" si="2"/>
        <v>5.4495563585098754</v>
      </c>
      <c r="O12" s="15">
        <f>+O13</f>
        <v>0</v>
      </c>
      <c r="P12" s="15">
        <f>+P13</f>
        <v>75443999</v>
      </c>
    </row>
    <row r="13" spans="1:17" x14ac:dyDescent="0.25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0</v>
      </c>
      <c r="E13" s="15">
        <f t="shared" si="6"/>
        <v>0</v>
      </c>
      <c r="F13" s="15">
        <f t="shared" si="6"/>
        <v>0</v>
      </c>
      <c r="G13" s="15">
        <f t="shared" si="6"/>
        <v>29791805758</v>
      </c>
      <c r="H13" s="15">
        <f t="shared" si="6"/>
        <v>1698965244</v>
      </c>
      <c r="I13" s="15">
        <f t="shared" si="6"/>
        <v>1623521245</v>
      </c>
      <c r="J13" s="15">
        <f t="shared" si="6"/>
        <v>29791805758</v>
      </c>
      <c r="K13" s="15">
        <f t="shared" si="6"/>
        <v>1698965244</v>
      </c>
      <c r="L13" s="15">
        <f t="shared" si="6"/>
        <v>1623521245</v>
      </c>
      <c r="M13" s="15">
        <f t="shared" si="1"/>
        <v>5.7027937742369863</v>
      </c>
      <c r="N13" s="15">
        <f t="shared" si="2"/>
        <v>5.4495563585098754</v>
      </c>
      <c r="O13" s="15">
        <f>+O14+O15+O16+O17+O18+O19</f>
        <v>0</v>
      </c>
      <c r="P13" s="15">
        <f>+P14+P15+P16+P17+P18+P19</f>
        <v>75443999</v>
      </c>
    </row>
    <row r="14" spans="1:17" x14ac:dyDescent="0.25">
      <c r="A14" s="16" t="s">
        <v>45</v>
      </c>
      <c r="B14" s="16" t="s">
        <v>46</v>
      </c>
      <c r="C14" s="18">
        <v>23069667953</v>
      </c>
      <c r="D14" s="68">
        <v>0</v>
      </c>
      <c r="E14" s="68">
        <v>0</v>
      </c>
      <c r="F14" s="68">
        <v>0</v>
      </c>
      <c r="G14" s="68">
        <v>23069667953</v>
      </c>
      <c r="H14" s="68">
        <v>1439003872</v>
      </c>
      <c r="I14" s="68">
        <v>1438379831</v>
      </c>
      <c r="J14" s="19">
        <f t="shared" ref="J14:K19" si="7">+D14+G14</f>
        <v>23069667953</v>
      </c>
      <c r="K14" s="19">
        <f t="shared" si="7"/>
        <v>1439003872</v>
      </c>
      <c r="L14" s="19">
        <f t="shared" ref="L14:L19" si="8">+F14+I14</f>
        <v>1438379831</v>
      </c>
      <c r="M14" s="19">
        <f t="shared" si="1"/>
        <v>6.2376444902964918</v>
      </c>
      <c r="N14" s="19">
        <f t="shared" si="2"/>
        <v>6.2349394621995495</v>
      </c>
      <c r="O14" s="19">
        <f t="shared" ref="O14:O19" si="9">+C14-J14</f>
        <v>0</v>
      </c>
      <c r="P14" s="19">
        <f t="shared" ref="P14:P19" si="10">+K14-L14</f>
        <v>624041</v>
      </c>
      <c r="Q14" s="37"/>
    </row>
    <row r="15" spans="1:17" x14ac:dyDescent="0.25">
      <c r="A15" s="16" t="s">
        <v>47</v>
      </c>
      <c r="B15" s="16" t="s">
        <v>48</v>
      </c>
      <c r="C15" s="18">
        <v>1444951000</v>
      </c>
      <c r="D15" s="68">
        <v>0</v>
      </c>
      <c r="E15" s="68">
        <v>0</v>
      </c>
      <c r="F15" s="68">
        <v>0</v>
      </c>
      <c r="G15" s="68">
        <v>1444951000</v>
      </c>
      <c r="H15" s="68">
        <v>54597125</v>
      </c>
      <c r="I15" s="68">
        <v>54597125</v>
      </c>
      <c r="J15" s="19">
        <f t="shared" si="7"/>
        <v>1444951000</v>
      </c>
      <c r="K15" s="19">
        <f t="shared" si="7"/>
        <v>54597125</v>
      </c>
      <c r="L15" s="19">
        <f t="shared" si="8"/>
        <v>54597125</v>
      </c>
      <c r="M15" s="19">
        <f t="shared" si="1"/>
        <v>3.7784758791128561</v>
      </c>
      <c r="N15" s="19">
        <f t="shared" si="2"/>
        <v>3.7784758791128561</v>
      </c>
      <c r="O15" s="19">
        <f t="shared" si="9"/>
        <v>0</v>
      </c>
      <c r="P15" s="19">
        <f t="shared" si="10"/>
        <v>0</v>
      </c>
      <c r="Q15" s="37"/>
    </row>
    <row r="16" spans="1:17" x14ac:dyDescent="0.25">
      <c r="A16" s="16" t="s">
        <v>49</v>
      </c>
      <c r="B16" s="16" t="s">
        <v>50</v>
      </c>
      <c r="C16" s="18">
        <v>740754727</v>
      </c>
      <c r="D16" s="68">
        <v>0</v>
      </c>
      <c r="E16" s="68">
        <v>0</v>
      </c>
      <c r="F16" s="68">
        <v>0</v>
      </c>
      <c r="G16" s="68">
        <v>740754727</v>
      </c>
      <c r="H16" s="68">
        <v>81632347</v>
      </c>
      <c r="I16" s="68">
        <v>64292529</v>
      </c>
      <c r="J16" s="19">
        <f t="shared" si="7"/>
        <v>740754727</v>
      </c>
      <c r="K16" s="19">
        <f t="shared" si="7"/>
        <v>81632347</v>
      </c>
      <c r="L16" s="19">
        <f t="shared" si="8"/>
        <v>64292529</v>
      </c>
      <c r="M16" s="19">
        <f t="shared" si="1"/>
        <v>11.020158768423222</v>
      </c>
      <c r="N16" s="19">
        <f t="shared" si="2"/>
        <v>8.6793275367110816</v>
      </c>
      <c r="O16" s="19">
        <f t="shared" si="9"/>
        <v>0</v>
      </c>
      <c r="P16" s="19">
        <f t="shared" si="10"/>
        <v>17339818</v>
      </c>
      <c r="Q16" s="37"/>
    </row>
    <row r="17" spans="1:17" x14ac:dyDescent="0.25">
      <c r="A17" s="16" t="s">
        <v>51</v>
      </c>
      <c r="B17" s="16" t="s">
        <v>52</v>
      </c>
      <c r="C17" s="18">
        <v>1075520876</v>
      </c>
      <c r="D17" s="68">
        <v>0</v>
      </c>
      <c r="E17" s="68">
        <v>0</v>
      </c>
      <c r="F17" s="68">
        <v>0</v>
      </c>
      <c r="G17" s="68">
        <v>1075520876</v>
      </c>
      <c r="H17" s="68">
        <v>24675876</v>
      </c>
      <c r="I17" s="68">
        <v>8241096</v>
      </c>
      <c r="J17" s="19">
        <f t="shared" si="7"/>
        <v>1075520876</v>
      </c>
      <c r="K17" s="19">
        <f t="shared" si="7"/>
        <v>24675876</v>
      </c>
      <c r="L17" s="19">
        <f t="shared" si="8"/>
        <v>8241096</v>
      </c>
      <c r="M17" s="19">
        <f t="shared" si="1"/>
        <v>2.2943186460287732</v>
      </c>
      <c r="N17" s="19">
        <f t="shared" si="2"/>
        <v>0.76624230955420347</v>
      </c>
      <c r="O17" s="19">
        <f t="shared" si="9"/>
        <v>0</v>
      </c>
      <c r="P17" s="19">
        <f t="shared" si="10"/>
        <v>16434780</v>
      </c>
      <c r="Q17" s="37"/>
    </row>
    <row r="18" spans="1:17" x14ac:dyDescent="0.25">
      <c r="A18" s="16" t="s">
        <v>53</v>
      </c>
      <c r="B18" s="16" t="s">
        <v>54</v>
      </c>
      <c r="C18" s="18">
        <v>2280480000</v>
      </c>
      <c r="D18" s="68">
        <v>0</v>
      </c>
      <c r="E18" s="68">
        <v>0</v>
      </c>
      <c r="F18" s="68">
        <v>0</v>
      </c>
      <c r="G18" s="68">
        <v>2280480000</v>
      </c>
      <c r="H18" s="68">
        <v>0</v>
      </c>
      <c r="I18" s="68">
        <v>0</v>
      </c>
      <c r="J18" s="19">
        <f t="shared" si="7"/>
        <v>2280480000</v>
      </c>
      <c r="K18" s="19">
        <f t="shared" si="7"/>
        <v>0</v>
      </c>
      <c r="L18" s="19">
        <f t="shared" si="8"/>
        <v>0</v>
      </c>
      <c r="M18" s="19">
        <f t="shared" si="1"/>
        <v>0</v>
      </c>
      <c r="N18" s="19">
        <f t="shared" si="2"/>
        <v>0</v>
      </c>
      <c r="O18" s="19">
        <f t="shared" si="9"/>
        <v>0</v>
      </c>
      <c r="P18" s="19">
        <f t="shared" si="10"/>
        <v>0</v>
      </c>
      <c r="Q18" s="37"/>
    </row>
    <row r="19" spans="1:17" x14ac:dyDescent="0.25">
      <c r="A19" s="16" t="s">
        <v>55</v>
      </c>
      <c r="B19" s="16" t="s">
        <v>56</v>
      </c>
      <c r="C19" s="18">
        <v>1180431202</v>
      </c>
      <c r="D19" s="68">
        <v>0</v>
      </c>
      <c r="E19" s="68">
        <v>0</v>
      </c>
      <c r="F19" s="68">
        <v>0</v>
      </c>
      <c r="G19" s="68">
        <v>1180431202</v>
      </c>
      <c r="H19" s="68">
        <v>99056024</v>
      </c>
      <c r="I19" s="68">
        <v>58010664</v>
      </c>
      <c r="J19" s="19">
        <f t="shared" si="7"/>
        <v>1180431202</v>
      </c>
      <c r="K19" s="19">
        <f t="shared" si="7"/>
        <v>99056024</v>
      </c>
      <c r="L19" s="19">
        <f t="shared" si="8"/>
        <v>58010664</v>
      </c>
      <c r="M19" s="19">
        <f t="shared" si="1"/>
        <v>8.3915118333173311</v>
      </c>
      <c r="N19" s="19">
        <f t="shared" si="2"/>
        <v>4.9143621332367999</v>
      </c>
      <c r="O19" s="19">
        <f t="shared" si="9"/>
        <v>0</v>
      </c>
      <c r="P19" s="19">
        <f t="shared" si="10"/>
        <v>41045360</v>
      </c>
      <c r="Q19" s="37"/>
    </row>
    <row r="20" spans="1:17" x14ac:dyDescent="0.25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1">+D21+D22+D23+D24+D25+D26+D27</f>
        <v>0</v>
      </c>
      <c r="E20" s="15">
        <f t="shared" si="11"/>
        <v>0</v>
      </c>
      <c r="F20" s="15">
        <f t="shared" si="11"/>
        <v>0</v>
      </c>
      <c r="G20" s="15">
        <f t="shared" si="11"/>
        <v>10295936663</v>
      </c>
      <c r="H20" s="15">
        <f t="shared" si="11"/>
        <v>695607638</v>
      </c>
      <c r="I20" s="15">
        <f t="shared" si="11"/>
        <v>636146837</v>
      </c>
      <c r="J20" s="15">
        <f t="shared" si="11"/>
        <v>10295936663</v>
      </c>
      <c r="K20" s="15">
        <f t="shared" si="11"/>
        <v>695607638</v>
      </c>
      <c r="L20" s="15">
        <f t="shared" si="11"/>
        <v>636146837</v>
      </c>
      <c r="M20" s="15">
        <f t="shared" si="1"/>
        <v>6.7561375013093352</v>
      </c>
      <c r="N20" s="15">
        <f t="shared" si="2"/>
        <v>6.1786203414215777</v>
      </c>
      <c r="O20" s="15">
        <f>+O21+O22+O23+O24+O25+O26+O27</f>
        <v>0</v>
      </c>
      <c r="P20" s="15">
        <f>+P21+P22+P23+P24+P25+P26+P27</f>
        <v>59460801</v>
      </c>
    </row>
    <row r="21" spans="1:17" x14ac:dyDescent="0.25">
      <c r="A21" s="16" t="s">
        <v>58</v>
      </c>
      <c r="B21" s="16" t="s">
        <v>60</v>
      </c>
      <c r="C21" s="18">
        <v>3029554909</v>
      </c>
      <c r="D21" s="19">
        <v>0</v>
      </c>
      <c r="E21" s="19">
        <v>0</v>
      </c>
      <c r="F21" s="19">
        <v>0</v>
      </c>
      <c r="G21" s="19">
        <v>3029554909</v>
      </c>
      <c r="H21" s="19">
        <v>204736892</v>
      </c>
      <c r="I21" s="19">
        <v>201615983</v>
      </c>
      <c r="J21" s="19">
        <f>+D21+G21</f>
        <v>3029554909</v>
      </c>
      <c r="K21" s="19">
        <f>+E21+H21</f>
        <v>204736892</v>
      </c>
      <c r="L21" s="19">
        <f t="shared" ref="L21:L27" si="12">+F21+I21</f>
        <v>201615983</v>
      </c>
      <c r="M21" s="19">
        <f t="shared" si="1"/>
        <v>6.7579858477488317</v>
      </c>
      <c r="N21" s="19">
        <f t="shared" si="2"/>
        <v>6.6549704182965188</v>
      </c>
      <c r="O21" s="19">
        <f t="shared" ref="O21:O27" si="13">+C21-J21</f>
        <v>0</v>
      </c>
      <c r="P21" s="19">
        <f t="shared" ref="P21:P27" si="14">+K21-L21</f>
        <v>3120909</v>
      </c>
      <c r="Q21" s="37"/>
    </row>
    <row r="22" spans="1:17" x14ac:dyDescent="0.25">
      <c r="A22" s="16" t="s">
        <v>59</v>
      </c>
      <c r="B22" s="16" t="s">
        <v>61</v>
      </c>
      <c r="C22" s="18">
        <v>2146935009</v>
      </c>
      <c r="D22" s="19">
        <v>0</v>
      </c>
      <c r="E22" s="19">
        <v>0</v>
      </c>
      <c r="F22" s="19">
        <v>0</v>
      </c>
      <c r="G22" s="19">
        <v>2146935009</v>
      </c>
      <c r="H22" s="19">
        <v>146027892</v>
      </c>
      <c r="I22" s="19">
        <v>142816883</v>
      </c>
      <c r="J22" s="19">
        <f t="shared" ref="J22:J27" si="15">+D22+G22</f>
        <v>2146935009</v>
      </c>
      <c r="K22" s="19">
        <f t="shared" ref="K22:K27" si="16">+E22+H22</f>
        <v>146027892</v>
      </c>
      <c r="L22" s="19">
        <f t="shared" si="12"/>
        <v>142816883</v>
      </c>
      <c r="M22" s="19">
        <f t="shared" si="1"/>
        <v>6.8016913128645147</v>
      </c>
      <c r="N22" s="19">
        <f t="shared" si="2"/>
        <v>6.6521288442038724</v>
      </c>
      <c r="O22" s="19">
        <f t="shared" si="13"/>
        <v>0</v>
      </c>
      <c r="P22" s="19">
        <f t="shared" si="14"/>
        <v>3211009</v>
      </c>
      <c r="Q22" s="37"/>
    </row>
    <row r="23" spans="1:17" x14ac:dyDescent="0.25">
      <c r="A23" s="16" t="s">
        <v>62</v>
      </c>
      <c r="B23" s="16" t="s">
        <v>67</v>
      </c>
      <c r="C23" s="18">
        <v>2485978745</v>
      </c>
      <c r="D23" s="19">
        <v>0</v>
      </c>
      <c r="E23" s="19">
        <v>0</v>
      </c>
      <c r="F23" s="19">
        <v>0</v>
      </c>
      <c r="G23" s="19">
        <v>2485978745</v>
      </c>
      <c r="H23" s="19">
        <v>156227254</v>
      </c>
      <c r="I23" s="19">
        <v>141998371</v>
      </c>
      <c r="J23" s="19">
        <f t="shared" si="15"/>
        <v>2485978745</v>
      </c>
      <c r="K23" s="19">
        <f t="shared" si="16"/>
        <v>156227254</v>
      </c>
      <c r="L23" s="19">
        <f t="shared" si="12"/>
        <v>141998371</v>
      </c>
      <c r="M23" s="19">
        <f t="shared" si="1"/>
        <v>6.2843358702972338</v>
      </c>
      <c r="N23" s="19">
        <f t="shared" si="2"/>
        <v>5.7119704376233518</v>
      </c>
      <c r="O23" s="19">
        <f t="shared" si="13"/>
        <v>0</v>
      </c>
      <c r="P23" s="19">
        <f t="shared" si="14"/>
        <v>14228883</v>
      </c>
      <c r="Q23" s="37"/>
    </row>
    <row r="24" spans="1:17" x14ac:dyDescent="0.25">
      <c r="A24" s="16" t="s">
        <v>63</v>
      </c>
      <c r="B24" s="16" t="s">
        <v>68</v>
      </c>
      <c r="C24" s="18">
        <v>1109458500</v>
      </c>
      <c r="D24" s="19">
        <v>0</v>
      </c>
      <c r="E24" s="19">
        <v>0</v>
      </c>
      <c r="F24" s="19">
        <v>0</v>
      </c>
      <c r="G24" s="19">
        <v>1109458500</v>
      </c>
      <c r="H24" s="19">
        <v>77803900</v>
      </c>
      <c r="I24" s="19">
        <v>62975400</v>
      </c>
      <c r="J24" s="19">
        <f t="shared" si="15"/>
        <v>1109458500</v>
      </c>
      <c r="K24" s="19">
        <f t="shared" si="16"/>
        <v>77803900</v>
      </c>
      <c r="L24" s="19">
        <f t="shared" si="12"/>
        <v>62975400</v>
      </c>
      <c r="M24" s="19">
        <f t="shared" si="1"/>
        <v>7.0127814605052823</v>
      </c>
      <c r="N24" s="19">
        <f t="shared" si="2"/>
        <v>5.6762285385167628</v>
      </c>
      <c r="O24" s="19">
        <f t="shared" si="13"/>
        <v>0</v>
      </c>
      <c r="P24" s="19">
        <f t="shared" si="14"/>
        <v>14828500</v>
      </c>
      <c r="Q24" s="37"/>
    </row>
    <row r="25" spans="1:17" x14ac:dyDescent="0.25">
      <c r="A25" s="16" t="s">
        <v>64</v>
      </c>
      <c r="B25" s="16" t="s">
        <v>69</v>
      </c>
      <c r="C25" s="18">
        <v>132435500</v>
      </c>
      <c r="D25" s="19">
        <v>0</v>
      </c>
      <c r="E25" s="19">
        <v>0</v>
      </c>
      <c r="F25" s="19">
        <v>0</v>
      </c>
      <c r="G25" s="19">
        <v>132435500</v>
      </c>
      <c r="H25" s="19">
        <v>8799800</v>
      </c>
      <c r="I25" s="19">
        <v>8014300</v>
      </c>
      <c r="J25" s="19">
        <f t="shared" si="15"/>
        <v>132435500</v>
      </c>
      <c r="K25" s="19">
        <f t="shared" si="16"/>
        <v>8799800</v>
      </c>
      <c r="L25" s="19">
        <f t="shared" si="12"/>
        <v>8014300</v>
      </c>
      <c r="M25" s="19">
        <f t="shared" si="1"/>
        <v>6.6445930283043451</v>
      </c>
      <c r="N25" s="19">
        <f t="shared" si="2"/>
        <v>6.0514741138138941</v>
      </c>
      <c r="O25" s="19">
        <f t="shared" si="13"/>
        <v>0</v>
      </c>
      <c r="P25" s="19">
        <f t="shared" si="14"/>
        <v>785500</v>
      </c>
      <c r="Q25" s="37"/>
    </row>
    <row r="26" spans="1:17" x14ac:dyDescent="0.25">
      <c r="A26" s="16" t="s">
        <v>65</v>
      </c>
      <c r="B26" s="16" t="s">
        <v>70</v>
      </c>
      <c r="C26" s="18">
        <v>834344600</v>
      </c>
      <c r="D26" s="19">
        <v>0</v>
      </c>
      <c r="E26" s="19">
        <v>0</v>
      </c>
      <c r="F26" s="19">
        <v>0</v>
      </c>
      <c r="G26" s="19">
        <v>834344600</v>
      </c>
      <c r="H26" s="19">
        <v>60605600</v>
      </c>
      <c r="I26" s="19">
        <v>47234000</v>
      </c>
      <c r="J26" s="19">
        <f t="shared" si="15"/>
        <v>834344600</v>
      </c>
      <c r="K26" s="19">
        <f t="shared" si="16"/>
        <v>60605600</v>
      </c>
      <c r="L26" s="19">
        <f t="shared" si="12"/>
        <v>47234000</v>
      </c>
      <c r="M26" s="19">
        <f t="shared" si="1"/>
        <v>7.2638571640542775</v>
      </c>
      <c r="N26" s="19">
        <f t="shared" si="2"/>
        <v>5.6612100084305697</v>
      </c>
      <c r="O26" s="19">
        <f t="shared" si="13"/>
        <v>0</v>
      </c>
      <c r="P26" s="19">
        <f t="shared" si="14"/>
        <v>13371600</v>
      </c>
      <c r="Q26" s="37"/>
    </row>
    <row r="27" spans="1:17" x14ac:dyDescent="0.25">
      <c r="A27" s="16" t="s">
        <v>66</v>
      </c>
      <c r="B27" s="16" t="s">
        <v>71</v>
      </c>
      <c r="C27" s="18">
        <v>557229400</v>
      </c>
      <c r="D27" s="19">
        <v>0</v>
      </c>
      <c r="E27" s="19">
        <v>0</v>
      </c>
      <c r="F27" s="19">
        <v>0</v>
      </c>
      <c r="G27" s="19">
        <v>557229400</v>
      </c>
      <c r="H27" s="19">
        <v>41406300</v>
      </c>
      <c r="I27" s="19">
        <v>31491900</v>
      </c>
      <c r="J27" s="19">
        <f t="shared" si="15"/>
        <v>557229400</v>
      </c>
      <c r="K27" s="19">
        <f t="shared" si="16"/>
        <v>41406300</v>
      </c>
      <c r="L27" s="19">
        <f t="shared" si="12"/>
        <v>31491900</v>
      </c>
      <c r="M27" s="19">
        <f t="shared" si="1"/>
        <v>7.4307457574923363</v>
      </c>
      <c r="N27" s="19">
        <f t="shared" si="2"/>
        <v>5.6515144391160979</v>
      </c>
      <c r="O27" s="19">
        <f t="shared" si="13"/>
        <v>0</v>
      </c>
      <c r="P27" s="19">
        <f t="shared" si="14"/>
        <v>9914400</v>
      </c>
      <c r="Q27" s="37"/>
    </row>
    <row r="28" spans="1:17" x14ac:dyDescent="0.25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7">+D29+D33+D34+D35</f>
        <v>0</v>
      </c>
      <c r="E28" s="15">
        <f t="shared" si="17"/>
        <v>0</v>
      </c>
      <c r="F28" s="15">
        <f t="shared" si="17"/>
        <v>0</v>
      </c>
      <c r="G28" s="15">
        <f t="shared" si="17"/>
        <v>3963225647</v>
      </c>
      <c r="H28" s="15">
        <f t="shared" si="17"/>
        <v>234995362</v>
      </c>
      <c r="I28" s="15">
        <f t="shared" si="17"/>
        <v>170675192</v>
      </c>
      <c r="J28" s="15">
        <f t="shared" si="17"/>
        <v>3963225647</v>
      </c>
      <c r="K28" s="15">
        <f t="shared" si="17"/>
        <v>234995362</v>
      </c>
      <c r="L28" s="15">
        <f t="shared" si="17"/>
        <v>170675192</v>
      </c>
      <c r="M28" s="15">
        <f t="shared" si="1"/>
        <v>5.9293964798063392</v>
      </c>
      <c r="N28" s="15">
        <f t="shared" si="2"/>
        <v>4.3064717278763611</v>
      </c>
      <c r="O28" s="15">
        <f>+O29+O33+O34+O35</f>
        <v>0</v>
      </c>
      <c r="P28" s="15">
        <f>+P29+P33+P34+P35</f>
        <v>64320170</v>
      </c>
    </row>
    <row r="29" spans="1:17" x14ac:dyDescent="0.25">
      <c r="A29" s="30" t="s">
        <v>81</v>
      </c>
      <c r="B29" s="30" t="s">
        <v>82</v>
      </c>
      <c r="C29" s="15">
        <f>+C30+C31+C32</f>
        <v>1868874647</v>
      </c>
      <c r="D29" s="15">
        <f t="shared" ref="D29:L29" si="18">+D30+D31+D32</f>
        <v>0</v>
      </c>
      <c r="E29" s="15">
        <f t="shared" si="18"/>
        <v>0</v>
      </c>
      <c r="F29" s="15">
        <f t="shared" si="18"/>
        <v>0</v>
      </c>
      <c r="G29" s="15">
        <f t="shared" si="18"/>
        <v>1868874647</v>
      </c>
      <c r="H29" s="15">
        <f t="shared" si="18"/>
        <v>154384268</v>
      </c>
      <c r="I29" s="15">
        <f t="shared" si="18"/>
        <v>90064098</v>
      </c>
      <c r="J29" s="15">
        <f t="shared" si="18"/>
        <v>1868874647</v>
      </c>
      <c r="K29" s="15">
        <f t="shared" si="18"/>
        <v>154384268</v>
      </c>
      <c r="L29" s="15">
        <f t="shared" si="18"/>
        <v>90064098</v>
      </c>
      <c r="M29" s="15">
        <f t="shared" si="1"/>
        <v>8.2608145092997241</v>
      </c>
      <c r="N29" s="15">
        <f t="shared" si="2"/>
        <v>4.8191620633612242</v>
      </c>
      <c r="O29" s="15">
        <f>+O30+O31+O32</f>
        <v>0</v>
      </c>
      <c r="P29" s="15">
        <f>+P30+P31+P32</f>
        <v>64320170</v>
      </c>
    </row>
    <row r="30" spans="1:17" x14ac:dyDescent="0.25">
      <c r="A30" s="16" t="s">
        <v>83</v>
      </c>
      <c r="B30" s="16" t="s">
        <v>84</v>
      </c>
      <c r="C30" s="18">
        <v>1333045000</v>
      </c>
      <c r="D30" s="19">
        <v>0</v>
      </c>
      <c r="E30" s="19">
        <v>0</v>
      </c>
      <c r="F30" s="19">
        <v>0</v>
      </c>
      <c r="G30" s="19">
        <v>1333045000</v>
      </c>
      <c r="H30" s="19">
        <v>17549866</v>
      </c>
      <c r="I30" s="19">
        <v>17549866</v>
      </c>
      <c r="J30" s="19">
        <f t="shared" ref="J30:J35" si="19">+D30+G30</f>
        <v>1333045000</v>
      </c>
      <c r="K30" s="19">
        <f t="shared" ref="K30:K35" si="20">+E30+H30</f>
        <v>17549866</v>
      </c>
      <c r="L30" s="19">
        <f t="shared" ref="L30:L35" si="21">+F30+I30</f>
        <v>17549866</v>
      </c>
      <c r="M30" s="19">
        <f t="shared" si="1"/>
        <v>1.3165246484552284</v>
      </c>
      <c r="N30" s="19">
        <f t="shared" si="2"/>
        <v>1.3165246484552284</v>
      </c>
      <c r="O30" s="19">
        <f t="shared" ref="O30:O35" si="22">+C30-J30</f>
        <v>0</v>
      </c>
      <c r="P30" s="19">
        <f t="shared" ref="P30:P35" si="23">+K30-L30</f>
        <v>0</v>
      </c>
      <c r="Q30" s="37"/>
    </row>
    <row r="31" spans="1:17" x14ac:dyDescent="0.25">
      <c r="A31" s="16" t="s">
        <v>85</v>
      </c>
      <c r="B31" s="16" t="s">
        <v>86</v>
      </c>
      <c r="C31" s="18">
        <v>394014764</v>
      </c>
      <c r="D31" s="19">
        <v>0</v>
      </c>
      <c r="E31" s="19">
        <v>0</v>
      </c>
      <c r="F31" s="19">
        <v>0</v>
      </c>
      <c r="G31" s="19">
        <v>394014764</v>
      </c>
      <c r="H31" s="19">
        <v>121598764</v>
      </c>
      <c r="I31" s="19">
        <v>66598772</v>
      </c>
      <c r="J31" s="19">
        <f t="shared" si="19"/>
        <v>394014764</v>
      </c>
      <c r="K31" s="19">
        <f t="shared" si="20"/>
        <v>121598764</v>
      </c>
      <c r="L31" s="19">
        <f t="shared" si="21"/>
        <v>66598772</v>
      </c>
      <c r="M31" s="19">
        <f t="shared" si="1"/>
        <v>30.861474013192051</v>
      </c>
      <c r="N31" s="19">
        <f t="shared" si="2"/>
        <v>16.902608248456396</v>
      </c>
      <c r="O31" s="19">
        <f t="shared" si="22"/>
        <v>0</v>
      </c>
      <c r="P31" s="19">
        <f t="shared" si="23"/>
        <v>54999992</v>
      </c>
      <c r="Q31" s="37"/>
    </row>
    <row r="32" spans="1:17" x14ac:dyDescent="0.25">
      <c r="A32" s="16" t="s">
        <v>87</v>
      </c>
      <c r="B32" s="16" t="s">
        <v>88</v>
      </c>
      <c r="C32" s="18">
        <v>141814883</v>
      </c>
      <c r="D32" s="19">
        <v>0</v>
      </c>
      <c r="E32" s="19">
        <v>0</v>
      </c>
      <c r="F32" s="19">
        <v>0</v>
      </c>
      <c r="G32" s="19">
        <v>141814883</v>
      </c>
      <c r="H32" s="19">
        <v>15235638</v>
      </c>
      <c r="I32" s="19">
        <v>5915460</v>
      </c>
      <c r="J32" s="19">
        <f t="shared" si="19"/>
        <v>141814883</v>
      </c>
      <c r="K32" s="19">
        <f t="shared" si="20"/>
        <v>15235638</v>
      </c>
      <c r="L32" s="19">
        <f t="shared" si="21"/>
        <v>5915460</v>
      </c>
      <c r="M32" s="19">
        <f t="shared" si="1"/>
        <v>10.743327976373255</v>
      </c>
      <c r="N32" s="19">
        <f t="shared" si="2"/>
        <v>4.1712547194359004</v>
      </c>
      <c r="O32" s="19">
        <f t="shared" si="22"/>
        <v>0</v>
      </c>
      <c r="P32" s="19">
        <f t="shared" si="23"/>
        <v>9320178</v>
      </c>
      <c r="Q32" s="37"/>
    </row>
    <row r="33" spans="1:17" x14ac:dyDescent="0.25">
      <c r="A33" s="60" t="s">
        <v>89</v>
      </c>
      <c r="B33" s="60" t="s">
        <v>92</v>
      </c>
      <c r="C33" s="61">
        <v>167069000</v>
      </c>
      <c r="D33" s="64">
        <v>0</v>
      </c>
      <c r="E33" s="64">
        <v>0</v>
      </c>
      <c r="F33" s="64">
        <v>0</v>
      </c>
      <c r="G33" s="64">
        <v>167069000</v>
      </c>
      <c r="H33" s="64">
        <v>0</v>
      </c>
      <c r="I33" s="64">
        <v>0</v>
      </c>
      <c r="J33" s="64">
        <f t="shared" si="19"/>
        <v>167069000</v>
      </c>
      <c r="K33" s="64">
        <f t="shared" si="20"/>
        <v>0</v>
      </c>
      <c r="L33" s="64">
        <f t="shared" si="21"/>
        <v>0</v>
      </c>
      <c r="M33" s="65">
        <f t="shared" si="1"/>
        <v>0</v>
      </c>
      <c r="N33" s="65">
        <f t="shared" si="2"/>
        <v>0</v>
      </c>
      <c r="O33" s="65">
        <f t="shared" si="22"/>
        <v>0</v>
      </c>
      <c r="P33" s="65">
        <f t="shared" si="23"/>
        <v>0</v>
      </c>
      <c r="Q33" s="37"/>
    </row>
    <row r="34" spans="1:17" x14ac:dyDescent="0.25">
      <c r="A34" s="60" t="s">
        <v>90</v>
      </c>
      <c r="B34" s="60" t="s">
        <v>93</v>
      </c>
      <c r="C34" s="61">
        <v>488040000</v>
      </c>
      <c r="D34" s="64">
        <v>0</v>
      </c>
      <c r="E34" s="64">
        <v>0</v>
      </c>
      <c r="F34" s="64">
        <v>0</v>
      </c>
      <c r="G34" s="64">
        <v>488040000</v>
      </c>
      <c r="H34" s="64">
        <v>36965026</v>
      </c>
      <c r="I34" s="64">
        <v>36965026</v>
      </c>
      <c r="J34" s="64">
        <f t="shared" si="19"/>
        <v>488040000</v>
      </c>
      <c r="K34" s="64">
        <f t="shared" si="20"/>
        <v>36965026</v>
      </c>
      <c r="L34" s="64">
        <f t="shared" si="21"/>
        <v>36965026</v>
      </c>
      <c r="M34" s="65">
        <f t="shared" si="1"/>
        <v>7.574179575444635</v>
      </c>
      <c r="N34" s="65">
        <f t="shared" si="2"/>
        <v>7.574179575444635</v>
      </c>
      <c r="O34" s="65">
        <f t="shared" si="22"/>
        <v>0</v>
      </c>
      <c r="P34" s="65">
        <f t="shared" si="23"/>
        <v>0</v>
      </c>
      <c r="Q34" s="37"/>
    </row>
    <row r="35" spans="1:17" s="13" customFormat="1" x14ac:dyDescent="0.25">
      <c r="A35" s="60" t="s">
        <v>91</v>
      </c>
      <c r="B35" s="60" t="s">
        <v>94</v>
      </c>
      <c r="C35" s="61">
        <v>1439242000</v>
      </c>
      <c r="D35" s="64">
        <v>0</v>
      </c>
      <c r="E35" s="64">
        <v>0</v>
      </c>
      <c r="F35" s="64">
        <v>0</v>
      </c>
      <c r="G35" s="64">
        <v>1439242000</v>
      </c>
      <c r="H35" s="64">
        <v>43646068</v>
      </c>
      <c r="I35" s="64">
        <v>43646068</v>
      </c>
      <c r="J35" s="64">
        <f t="shared" si="19"/>
        <v>1439242000</v>
      </c>
      <c r="K35" s="64">
        <f t="shared" si="20"/>
        <v>43646068</v>
      </c>
      <c r="L35" s="64">
        <f t="shared" si="21"/>
        <v>43646068</v>
      </c>
      <c r="M35" s="65">
        <f t="shared" si="1"/>
        <v>3.0325732573118347</v>
      </c>
      <c r="N35" s="65">
        <f t="shared" si="2"/>
        <v>3.0325732573118347</v>
      </c>
      <c r="O35" s="65">
        <f t="shared" si="22"/>
        <v>0</v>
      </c>
      <c r="P35" s="65">
        <f t="shared" si="23"/>
        <v>0</v>
      </c>
      <c r="Q35" s="37"/>
    </row>
    <row r="36" spans="1:17" x14ac:dyDescent="0.25">
      <c r="A36" s="27" t="s">
        <v>95</v>
      </c>
      <c r="B36" s="27" t="s">
        <v>27</v>
      </c>
      <c r="C36" s="29">
        <f>+C37+C43</f>
        <v>236181549454</v>
      </c>
      <c r="D36" s="29">
        <f>+D37+D43</f>
        <v>0</v>
      </c>
      <c r="E36" s="29">
        <f t="shared" ref="E36:L36" si="24">+E37+E43</f>
        <v>0</v>
      </c>
      <c r="F36" s="29">
        <f t="shared" si="24"/>
        <v>0</v>
      </c>
      <c r="G36" s="29">
        <f t="shared" si="24"/>
        <v>127782668946.73</v>
      </c>
      <c r="H36" s="29">
        <f t="shared" si="24"/>
        <v>110193515321.42</v>
      </c>
      <c r="I36" s="29">
        <f t="shared" si="24"/>
        <v>1255746502</v>
      </c>
      <c r="J36" s="29">
        <f t="shared" si="24"/>
        <v>127782668946.73</v>
      </c>
      <c r="K36" s="29">
        <f t="shared" si="24"/>
        <v>110193515321.42</v>
      </c>
      <c r="L36" s="29">
        <f t="shared" si="24"/>
        <v>1255746502</v>
      </c>
      <c r="M36" s="29">
        <f t="shared" si="1"/>
        <v>46.656275892915119</v>
      </c>
      <c r="N36" s="29">
        <f t="shared" si="2"/>
        <v>0.53168696068893218</v>
      </c>
      <c r="O36" s="29">
        <f>+O37+O43</f>
        <v>108398880507.27</v>
      </c>
      <c r="P36" s="29">
        <f>+P37+P43</f>
        <v>108937768819.42</v>
      </c>
    </row>
    <row r="37" spans="1:17" x14ac:dyDescent="0.25">
      <c r="A37" s="27" t="s">
        <v>235</v>
      </c>
      <c r="B37" s="27" t="s">
        <v>236</v>
      </c>
      <c r="C37" s="29">
        <f t="shared" ref="C37:D41" si="25">+C38</f>
        <v>0</v>
      </c>
      <c r="D37" s="29">
        <f t="shared" si="25"/>
        <v>0</v>
      </c>
      <c r="E37" s="29">
        <f t="shared" ref="E37:L41" si="26">+E38</f>
        <v>0</v>
      </c>
      <c r="F37" s="29">
        <f t="shared" si="26"/>
        <v>0</v>
      </c>
      <c r="G37" s="29">
        <f t="shared" si="26"/>
        <v>0</v>
      </c>
      <c r="H37" s="29">
        <f t="shared" si="26"/>
        <v>0</v>
      </c>
      <c r="I37" s="29">
        <f t="shared" si="26"/>
        <v>0</v>
      </c>
      <c r="J37" s="29">
        <f t="shared" si="26"/>
        <v>0</v>
      </c>
      <c r="K37" s="29">
        <f t="shared" si="26"/>
        <v>0</v>
      </c>
      <c r="L37" s="29">
        <f t="shared" si="26"/>
        <v>0</v>
      </c>
      <c r="M37" s="29" t="e">
        <f t="shared" ref="M37:M42" si="27">K37/C37*100</f>
        <v>#DIV/0!</v>
      </c>
      <c r="N37" s="29" t="e">
        <f t="shared" ref="N37:N42" si="28">+L37/C37*100</f>
        <v>#DIV/0!</v>
      </c>
      <c r="O37" s="29">
        <f t="shared" ref="O37:P41" si="29">+O38</f>
        <v>0</v>
      </c>
      <c r="P37" s="29">
        <f t="shared" si="29"/>
        <v>0</v>
      </c>
    </row>
    <row r="38" spans="1:17" x14ac:dyDescent="0.25">
      <c r="A38" s="27" t="s">
        <v>237</v>
      </c>
      <c r="B38" s="27" t="s">
        <v>238</v>
      </c>
      <c r="C38" s="29">
        <f t="shared" si="25"/>
        <v>0</v>
      </c>
      <c r="D38" s="29">
        <f t="shared" si="25"/>
        <v>0</v>
      </c>
      <c r="E38" s="29">
        <f t="shared" si="26"/>
        <v>0</v>
      </c>
      <c r="F38" s="29">
        <f t="shared" si="26"/>
        <v>0</v>
      </c>
      <c r="G38" s="29">
        <f t="shared" si="26"/>
        <v>0</v>
      </c>
      <c r="H38" s="29">
        <f t="shared" si="26"/>
        <v>0</v>
      </c>
      <c r="I38" s="29">
        <f t="shared" si="26"/>
        <v>0</v>
      </c>
      <c r="J38" s="29">
        <f t="shared" si="26"/>
        <v>0</v>
      </c>
      <c r="K38" s="29">
        <f t="shared" si="26"/>
        <v>0</v>
      </c>
      <c r="L38" s="29">
        <f t="shared" si="26"/>
        <v>0</v>
      </c>
      <c r="M38" s="29" t="e">
        <f t="shared" si="27"/>
        <v>#DIV/0!</v>
      </c>
      <c r="N38" s="29" t="e">
        <f t="shared" si="28"/>
        <v>#DIV/0!</v>
      </c>
      <c r="O38" s="29">
        <f t="shared" si="29"/>
        <v>0</v>
      </c>
      <c r="P38" s="29">
        <f t="shared" si="29"/>
        <v>0</v>
      </c>
    </row>
    <row r="39" spans="1:17" x14ac:dyDescent="0.25">
      <c r="A39" s="27" t="s">
        <v>239</v>
      </c>
      <c r="B39" s="27" t="s">
        <v>240</v>
      </c>
      <c r="C39" s="29">
        <f t="shared" si="25"/>
        <v>0</v>
      </c>
      <c r="D39" s="29">
        <f t="shared" si="25"/>
        <v>0</v>
      </c>
      <c r="E39" s="29">
        <f t="shared" si="26"/>
        <v>0</v>
      </c>
      <c r="F39" s="29">
        <f t="shared" si="26"/>
        <v>0</v>
      </c>
      <c r="G39" s="29">
        <f t="shared" si="26"/>
        <v>0</v>
      </c>
      <c r="H39" s="29">
        <f t="shared" si="26"/>
        <v>0</v>
      </c>
      <c r="I39" s="29">
        <f t="shared" si="26"/>
        <v>0</v>
      </c>
      <c r="J39" s="29">
        <f t="shared" si="26"/>
        <v>0</v>
      </c>
      <c r="K39" s="29">
        <f t="shared" si="26"/>
        <v>0</v>
      </c>
      <c r="L39" s="29">
        <f t="shared" si="26"/>
        <v>0</v>
      </c>
      <c r="M39" s="29" t="e">
        <f t="shared" si="27"/>
        <v>#DIV/0!</v>
      </c>
      <c r="N39" s="29" t="e">
        <f t="shared" si="28"/>
        <v>#DIV/0!</v>
      </c>
      <c r="O39" s="29">
        <f t="shared" si="29"/>
        <v>0</v>
      </c>
      <c r="P39" s="29">
        <f t="shared" si="29"/>
        <v>0</v>
      </c>
    </row>
    <row r="40" spans="1:17" x14ac:dyDescent="0.25">
      <c r="A40" s="27" t="s">
        <v>241</v>
      </c>
      <c r="B40" s="27" t="s">
        <v>242</v>
      </c>
      <c r="C40" s="29">
        <f t="shared" si="25"/>
        <v>0</v>
      </c>
      <c r="D40" s="29">
        <f t="shared" si="25"/>
        <v>0</v>
      </c>
      <c r="E40" s="29">
        <f t="shared" si="26"/>
        <v>0</v>
      </c>
      <c r="F40" s="29">
        <f t="shared" si="26"/>
        <v>0</v>
      </c>
      <c r="G40" s="29">
        <f t="shared" si="26"/>
        <v>0</v>
      </c>
      <c r="H40" s="29">
        <f t="shared" si="26"/>
        <v>0</v>
      </c>
      <c r="I40" s="29">
        <f t="shared" si="26"/>
        <v>0</v>
      </c>
      <c r="J40" s="29">
        <f t="shared" si="26"/>
        <v>0</v>
      </c>
      <c r="K40" s="29">
        <f t="shared" si="26"/>
        <v>0</v>
      </c>
      <c r="L40" s="29">
        <f t="shared" si="26"/>
        <v>0</v>
      </c>
      <c r="M40" s="29" t="e">
        <f t="shared" si="27"/>
        <v>#DIV/0!</v>
      </c>
      <c r="N40" s="29" t="e">
        <f t="shared" si="28"/>
        <v>#DIV/0!</v>
      </c>
      <c r="O40" s="29">
        <f t="shared" si="29"/>
        <v>0</v>
      </c>
      <c r="P40" s="29">
        <f t="shared" si="29"/>
        <v>0</v>
      </c>
    </row>
    <row r="41" spans="1:17" x14ac:dyDescent="0.25">
      <c r="A41" s="27" t="s">
        <v>243</v>
      </c>
      <c r="B41" s="27" t="s">
        <v>244</v>
      </c>
      <c r="C41" s="29">
        <f t="shared" si="25"/>
        <v>0</v>
      </c>
      <c r="D41" s="29">
        <f t="shared" si="25"/>
        <v>0</v>
      </c>
      <c r="E41" s="29">
        <f t="shared" si="26"/>
        <v>0</v>
      </c>
      <c r="F41" s="29">
        <f t="shared" si="26"/>
        <v>0</v>
      </c>
      <c r="G41" s="29">
        <f t="shared" si="26"/>
        <v>0</v>
      </c>
      <c r="H41" s="29">
        <f t="shared" si="26"/>
        <v>0</v>
      </c>
      <c r="I41" s="29">
        <f t="shared" si="26"/>
        <v>0</v>
      </c>
      <c r="J41" s="29">
        <f t="shared" si="26"/>
        <v>0</v>
      </c>
      <c r="K41" s="29">
        <f t="shared" si="26"/>
        <v>0</v>
      </c>
      <c r="L41" s="29">
        <f t="shared" si="26"/>
        <v>0</v>
      </c>
      <c r="M41" s="29" t="e">
        <f t="shared" si="27"/>
        <v>#DIV/0!</v>
      </c>
      <c r="N41" s="29" t="e">
        <f t="shared" si="28"/>
        <v>#DIV/0!</v>
      </c>
      <c r="O41" s="29">
        <f t="shared" si="29"/>
        <v>0</v>
      </c>
      <c r="P41" s="29">
        <f t="shared" si="29"/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19" t="e">
        <f t="shared" si="27"/>
        <v>#DIV/0!</v>
      </c>
      <c r="N42" s="19" t="e">
        <f t="shared" si="28"/>
        <v>#DIV/0!</v>
      </c>
      <c r="O42" s="19">
        <f>+C42-J42</f>
        <v>0</v>
      </c>
      <c r="P42" s="19">
        <f>+K42-L42</f>
        <v>0</v>
      </c>
    </row>
    <row r="43" spans="1:17" s="13" customFormat="1" x14ac:dyDescent="0.25">
      <c r="A43" s="32" t="s">
        <v>96</v>
      </c>
      <c r="B43" s="32" t="s">
        <v>28</v>
      </c>
      <c r="C43" s="34">
        <f t="shared" ref="C43:L43" si="30">+C44+C61</f>
        <v>236181549454</v>
      </c>
      <c r="D43" s="34">
        <f t="shared" si="30"/>
        <v>0</v>
      </c>
      <c r="E43" s="34">
        <f t="shared" si="30"/>
        <v>0</v>
      </c>
      <c r="F43" s="34">
        <f t="shared" si="30"/>
        <v>0</v>
      </c>
      <c r="G43" s="34">
        <f t="shared" si="30"/>
        <v>127782668946.73</v>
      </c>
      <c r="H43" s="34">
        <f t="shared" si="30"/>
        <v>110193515321.42</v>
      </c>
      <c r="I43" s="34">
        <f t="shared" si="30"/>
        <v>1255746502</v>
      </c>
      <c r="J43" s="34">
        <f t="shared" si="30"/>
        <v>127782668946.73</v>
      </c>
      <c r="K43" s="34">
        <f t="shared" si="30"/>
        <v>110193515321.42</v>
      </c>
      <c r="L43" s="34">
        <f t="shared" si="30"/>
        <v>1255746502</v>
      </c>
      <c r="M43" s="34">
        <f t="shared" si="1"/>
        <v>46.656275892915119</v>
      </c>
      <c r="N43" s="34">
        <f t="shared" si="2"/>
        <v>0.53168696068893218</v>
      </c>
      <c r="O43" s="34">
        <f>+O44+O61</f>
        <v>108398880507.27</v>
      </c>
      <c r="P43" s="34">
        <f>+P44+P61</f>
        <v>108937768819.42</v>
      </c>
    </row>
    <row r="44" spans="1:17" x14ac:dyDescent="0.25">
      <c r="A44" s="30" t="s">
        <v>97</v>
      </c>
      <c r="B44" s="30" t="s">
        <v>98</v>
      </c>
      <c r="C44" s="15">
        <f>+C45+C48+C51</f>
        <v>7458880155.6599998</v>
      </c>
      <c r="D44" s="15">
        <f>+D45+D48+D51</f>
        <v>0</v>
      </c>
      <c r="E44" s="15">
        <f>+E45+E48+E51</f>
        <v>0</v>
      </c>
      <c r="F44" s="15">
        <f>+F45+F48+F51</f>
        <v>0</v>
      </c>
      <c r="G44" s="15">
        <f t="shared" ref="G44:L44" si="31">+G45+G48+G51</f>
        <v>245243887</v>
      </c>
      <c r="H44" s="15">
        <f t="shared" si="31"/>
        <v>245243887</v>
      </c>
      <c r="I44" s="15">
        <f t="shared" si="31"/>
        <v>245243887</v>
      </c>
      <c r="J44" s="15">
        <f t="shared" si="31"/>
        <v>245243887</v>
      </c>
      <c r="K44" s="15">
        <f t="shared" si="31"/>
        <v>245243887</v>
      </c>
      <c r="L44" s="15">
        <f t="shared" si="31"/>
        <v>245243887</v>
      </c>
      <c r="M44" s="15">
        <f t="shared" si="1"/>
        <v>3.2879451322716626</v>
      </c>
      <c r="N44" s="15">
        <f t="shared" si="2"/>
        <v>3.2879451322716626</v>
      </c>
      <c r="O44" s="15">
        <f>+O45+O48+O51</f>
        <v>7213636268.6599998</v>
      </c>
      <c r="P44" s="15">
        <f>+P45+P48+P51</f>
        <v>0</v>
      </c>
    </row>
    <row r="45" spans="1:17" x14ac:dyDescent="0.25">
      <c r="A45" s="30" t="s">
        <v>99</v>
      </c>
      <c r="B45" s="30" t="s">
        <v>39</v>
      </c>
      <c r="C45" s="15">
        <f t="shared" ref="C45:L46" si="32">+C46</f>
        <v>0</v>
      </c>
      <c r="D45" s="15">
        <f t="shared" si="32"/>
        <v>0</v>
      </c>
      <c r="E45" s="15">
        <f t="shared" si="32"/>
        <v>0</v>
      </c>
      <c r="F45" s="15">
        <f t="shared" si="32"/>
        <v>0</v>
      </c>
      <c r="G45" s="15">
        <f t="shared" si="32"/>
        <v>0</v>
      </c>
      <c r="H45" s="15">
        <f t="shared" si="32"/>
        <v>0</v>
      </c>
      <c r="I45" s="15">
        <f t="shared" si="32"/>
        <v>0</v>
      </c>
      <c r="J45" s="15">
        <f t="shared" si="32"/>
        <v>0</v>
      </c>
      <c r="K45" s="15">
        <f t="shared" si="32"/>
        <v>0</v>
      </c>
      <c r="L45" s="15">
        <f t="shared" si="32"/>
        <v>0</v>
      </c>
      <c r="M45" s="15" t="e">
        <f t="shared" si="1"/>
        <v>#DIV/0!</v>
      </c>
      <c r="N45" s="15" t="e">
        <f t="shared" si="2"/>
        <v>#DIV/0!</v>
      </c>
      <c r="O45" s="15">
        <f>+O46</f>
        <v>0</v>
      </c>
      <c r="P45" s="15">
        <f>+P46</f>
        <v>0</v>
      </c>
    </row>
    <row r="46" spans="1:17" x14ac:dyDescent="0.25">
      <c r="A46" s="30" t="s">
        <v>100</v>
      </c>
      <c r="B46" s="30" t="s">
        <v>101</v>
      </c>
      <c r="C46" s="15">
        <f t="shared" si="32"/>
        <v>0</v>
      </c>
      <c r="D46" s="15">
        <f t="shared" si="32"/>
        <v>0</v>
      </c>
      <c r="E46" s="15">
        <f t="shared" si="32"/>
        <v>0</v>
      </c>
      <c r="F46" s="15">
        <f t="shared" si="32"/>
        <v>0</v>
      </c>
      <c r="G46" s="15">
        <f t="shared" si="32"/>
        <v>0</v>
      </c>
      <c r="H46" s="15">
        <f t="shared" si="32"/>
        <v>0</v>
      </c>
      <c r="I46" s="15">
        <f t="shared" si="32"/>
        <v>0</v>
      </c>
      <c r="J46" s="15">
        <f t="shared" si="32"/>
        <v>0</v>
      </c>
      <c r="K46" s="15">
        <f t="shared" si="32"/>
        <v>0</v>
      </c>
      <c r="L46" s="15">
        <f t="shared" si="32"/>
        <v>0</v>
      </c>
      <c r="M46" s="15" t="e">
        <f t="shared" si="1"/>
        <v>#DIV/0!</v>
      </c>
      <c r="N46" s="15" t="e">
        <f t="shared" si="2"/>
        <v>#DIV/0!</v>
      </c>
      <c r="O46" s="15">
        <f>+O47</f>
        <v>0</v>
      </c>
      <c r="P46" s="15">
        <f>+P47</f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19" t="e">
        <f t="shared" si="1"/>
        <v>#DIV/0!</v>
      </c>
      <c r="N47" s="19" t="e">
        <f t="shared" si="2"/>
        <v>#DIV/0!</v>
      </c>
      <c r="O47" s="19">
        <f>+C47-J47</f>
        <v>0</v>
      </c>
      <c r="P47" s="19">
        <f>+K47-L47</f>
        <v>0</v>
      </c>
    </row>
    <row r="48" spans="1:17" x14ac:dyDescent="0.25">
      <c r="A48" s="30" t="s">
        <v>103</v>
      </c>
      <c r="B48" s="30" t="s">
        <v>29</v>
      </c>
      <c r="C48" s="15">
        <f t="shared" ref="C48:L49" si="33">+C49</f>
        <v>30000000</v>
      </c>
      <c r="D48" s="15">
        <f t="shared" si="33"/>
        <v>0</v>
      </c>
      <c r="E48" s="15">
        <f t="shared" si="33"/>
        <v>0</v>
      </c>
      <c r="F48" s="15">
        <f t="shared" si="33"/>
        <v>0</v>
      </c>
      <c r="G48" s="15">
        <f t="shared" si="33"/>
        <v>0</v>
      </c>
      <c r="H48" s="15">
        <f t="shared" si="33"/>
        <v>0</v>
      </c>
      <c r="I48" s="15">
        <f t="shared" si="33"/>
        <v>0</v>
      </c>
      <c r="J48" s="15">
        <f t="shared" si="33"/>
        <v>0</v>
      </c>
      <c r="K48" s="15">
        <f t="shared" si="33"/>
        <v>0</v>
      </c>
      <c r="L48" s="15">
        <f t="shared" si="33"/>
        <v>0</v>
      </c>
      <c r="M48" s="15">
        <f t="shared" si="1"/>
        <v>0</v>
      </c>
      <c r="N48" s="15">
        <f t="shared" si="2"/>
        <v>0</v>
      </c>
      <c r="O48" s="15">
        <f>+O49</f>
        <v>30000000</v>
      </c>
      <c r="P48" s="15">
        <f>+P49</f>
        <v>0</v>
      </c>
    </row>
    <row r="49" spans="1:16" x14ac:dyDescent="0.25">
      <c r="A49" s="30" t="s">
        <v>104</v>
      </c>
      <c r="B49" s="30" t="s">
        <v>105</v>
      </c>
      <c r="C49" s="15">
        <f t="shared" si="33"/>
        <v>30000000</v>
      </c>
      <c r="D49" s="15">
        <f t="shared" si="33"/>
        <v>0</v>
      </c>
      <c r="E49" s="15">
        <f t="shared" si="33"/>
        <v>0</v>
      </c>
      <c r="F49" s="15">
        <f t="shared" si="33"/>
        <v>0</v>
      </c>
      <c r="G49" s="15">
        <f t="shared" si="33"/>
        <v>0</v>
      </c>
      <c r="H49" s="15">
        <f t="shared" si="33"/>
        <v>0</v>
      </c>
      <c r="I49" s="15">
        <f t="shared" si="33"/>
        <v>0</v>
      </c>
      <c r="J49" s="15">
        <f t="shared" si="33"/>
        <v>0</v>
      </c>
      <c r="K49" s="15">
        <f t="shared" si="33"/>
        <v>0</v>
      </c>
      <c r="L49" s="15">
        <f t="shared" si="33"/>
        <v>0</v>
      </c>
      <c r="M49" s="15">
        <f t="shared" si="1"/>
        <v>0</v>
      </c>
      <c r="N49" s="15">
        <f t="shared" si="2"/>
        <v>0</v>
      </c>
      <c r="O49" s="15">
        <f>+O50</f>
        <v>30000000</v>
      </c>
      <c r="P49" s="15">
        <f>+P50</f>
        <v>0</v>
      </c>
    </row>
    <row r="50" spans="1:16" x14ac:dyDescent="0.2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>+D50+G50</f>
        <v>0</v>
      </c>
      <c r="K50" s="19">
        <f>+E50+H50</f>
        <v>0</v>
      </c>
      <c r="L50" s="19">
        <f>+F50+I50</f>
        <v>0</v>
      </c>
      <c r="M50" s="19">
        <f t="shared" si="1"/>
        <v>0</v>
      </c>
      <c r="N50" s="19">
        <f t="shared" si="2"/>
        <v>0</v>
      </c>
      <c r="O50" s="19">
        <f>+C50-J50</f>
        <v>30000000</v>
      </c>
      <c r="P50" s="19">
        <f>+K50-L50</f>
        <v>0</v>
      </c>
    </row>
    <row r="51" spans="1:16" x14ac:dyDescent="0.25">
      <c r="A51" s="30" t="s">
        <v>108</v>
      </c>
      <c r="B51" s="30" t="s">
        <v>30</v>
      </c>
      <c r="C51" s="15">
        <f>+C52+C54+C57+C59</f>
        <v>7428880155.6599998</v>
      </c>
      <c r="D51" s="15">
        <f t="shared" ref="D51:L51" si="34">+D52+D54+D57+D59</f>
        <v>0</v>
      </c>
      <c r="E51" s="15">
        <f t="shared" si="34"/>
        <v>0</v>
      </c>
      <c r="F51" s="15">
        <f t="shared" si="34"/>
        <v>0</v>
      </c>
      <c r="G51" s="15">
        <f t="shared" si="34"/>
        <v>245243887</v>
      </c>
      <c r="H51" s="15">
        <f t="shared" si="34"/>
        <v>245243887</v>
      </c>
      <c r="I51" s="15">
        <f t="shared" si="34"/>
        <v>245243887</v>
      </c>
      <c r="J51" s="15">
        <f t="shared" si="34"/>
        <v>245243887</v>
      </c>
      <c r="K51" s="15">
        <f t="shared" si="34"/>
        <v>245243887</v>
      </c>
      <c r="L51" s="15">
        <f t="shared" si="34"/>
        <v>245243887</v>
      </c>
      <c r="M51" s="15">
        <f t="shared" si="1"/>
        <v>3.3012228204159522</v>
      </c>
      <c r="N51" s="15">
        <f t="shared" si="2"/>
        <v>3.3012228204159522</v>
      </c>
      <c r="O51" s="15">
        <f>+O52+O54+O57+O59</f>
        <v>7183636268.6599998</v>
      </c>
      <c r="P51" s="15">
        <f>+P52+P54+P57+P59</f>
        <v>0</v>
      </c>
    </row>
    <row r="52" spans="1:16" x14ac:dyDescent="0.25">
      <c r="A52" s="30" t="s">
        <v>297</v>
      </c>
      <c r="B52" s="30" t="s">
        <v>298</v>
      </c>
      <c r="C52" s="15">
        <f t="shared" ref="C52:L52" si="35">+C53</f>
        <v>5000000</v>
      </c>
      <c r="D52" s="15">
        <f t="shared" si="35"/>
        <v>0</v>
      </c>
      <c r="E52" s="15">
        <f t="shared" si="35"/>
        <v>0</v>
      </c>
      <c r="F52" s="15">
        <f t="shared" si="35"/>
        <v>0</v>
      </c>
      <c r="G52" s="15">
        <f t="shared" si="35"/>
        <v>0</v>
      </c>
      <c r="H52" s="15">
        <f t="shared" si="35"/>
        <v>0</v>
      </c>
      <c r="I52" s="15">
        <f t="shared" si="35"/>
        <v>0</v>
      </c>
      <c r="J52" s="15">
        <f t="shared" si="35"/>
        <v>0</v>
      </c>
      <c r="K52" s="15">
        <f t="shared" si="35"/>
        <v>0</v>
      </c>
      <c r="L52" s="15">
        <f t="shared" si="35"/>
        <v>0</v>
      </c>
      <c r="M52" s="15">
        <f>K52/C52*100</f>
        <v>0</v>
      </c>
      <c r="N52" s="15">
        <f>+L52/C52*100</f>
        <v>0</v>
      </c>
      <c r="O52" s="15">
        <f>+O53</f>
        <v>5000000</v>
      </c>
      <c r="P52" s="15">
        <f>+P53</f>
        <v>0</v>
      </c>
    </row>
    <row r="53" spans="1:16" x14ac:dyDescent="0.2">
      <c r="A53" s="16" t="s">
        <v>299</v>
      </c>
      <c r="B53" s="16" t="s">
        <v>300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f>+D53+G53</f>
        <v>0</v>
      </c>
      <c r="K53" s="19">
        <f>+E53+H53</f>
        <v>0</v>
      </c>
      <c r="L53" s="19">
        <f>+F53+I53</f>
        <v>0</v>
      </c>
      <c r="M53" s="19">
        <f>K53/C53*100</f>
        <v>0</v>
      </c>
      <c r="N53" s="19">
        <f>+L53/C53*100</f>
        <v>0</v>
      </c>
      <c r="O53" s="19">
        <f>+C53-J53</f>
        <v>5000000</v>
      </c>
      <c r="P53" s="19">
        <f>+K53-L53</f>
        <v>0</v>
      </c>
    </row>
    <row r="54" spans="1:16" x14ac:dyDescent="0.25">
      <c r="A54" s="30" t="s">
        <v>280</v>
      </c>
      <c r="B54" s="30" t="s">
        <v>281</v>
      </c>
      <c r="C54" s="15">
        <f>+C55+C56</f>
        <v>0</v>
      </c>
      <c r="D54" s="15">
        <f t="shared" ref="D54:L54" si="36">+D55+D56</f>
        <v>0</v>
      </c>
      <c r="E54" s="15">
        <f t="shared" si="36"/>
        <v>0</v>
      </c>
      <c r="F54" s="15">
        <f t="shared" si="36"/>
        <v>0</v>
      </c>
      <c r="G54" s="15">
        <f t="shared" si="36"/>
        <v>0</v>
      </c>
      <c r="H54" s="15">
        <f t="shared" si="36"/>
        <v>0</v>
      </c>
      <c r="I54" s="15">
        <f t="shared" si="36"/>
        <v>0</v>
      </c>
      <c r="J54" s="15">
        <f t="shared" si="36"/>
        <v>0</v>
      </c>
      <c r="K54" s="15">
        <f t="shared" si="36"/>
        <v>0</v>
      </c>
      <c r="L54" s="15">
        <f t="shared" si="36"/>
        <v>0</v>
      </c>
      <c r="M54" s="15">
        <v>0</v>
      </c>
      <c r="N54" s="15">
        <v>0</v>
      </c>
      <c r="O54" s="15">
        <f>+O55+O56</f>
        <v>0</v>
      </c>
      <c r="P54" s="15">
        <f>+P55+P56</f>
        <v>0</v>
      </c>
    </row>
    <row r="55" spans="1:16" s="13" customFormat="1" x14ac:dyDescent="0.25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f t="shared" ref="J55:L56" si="37">+D55+G55</f>
        <v>0</v>
      </c>
      <c r="K55" s="19">
        <f t="shared" si="37"/>
        <v>0</v>
      </c>
      <c r="L55" s="19">
        <f t="shared" si="37"/>
        <v>0</v>
      </c>
      <c r="M55" s="19">
        <v>0</v>
      </c>
      <c r="N55" s="19">
        <v>0</v>
      </c>
      <c r="O55" s="19">
        <f>+C55-J55</f>
        <v>0</v>
      </c>
      <c r="P55" s="19">
        <f>+K55-L55</f>
        <v>0</v>
      </c>
    </row>
    <row r="56" spans="1:16" s="13" customFormat="1" x14ac:dyDescent="0.25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f t="shared" si="37"/>
        <v>0</v>
      </c>
      <c r="K56" s="19">
        <f t="shared" si="37"/>
        <v>0</v>
      </c>
      <c r="L56" s="19">
        <f t="shared" si="37"/>
        <v>0</v>
      </c>
      <c r="M56" s="19">
        <v>0</v>
      </c>
      <c r="N56" s="19">
        <v>0</v>
      </c>
      <c r="O56" s="19">
        <f>+C56-J56</f>
        <v>0</v>
      </c>
      <c r="P56" s="19">
        <f>+K56-L56</f>
        <v>0</v>
      </c>
    </row>
    <row r="57" spans="1:16" x14ac:dyDescent="0.25">
      <c r="A57" s="30" t="s">
        <v>109</v>
      </c>
      <c r="B57" s="30" t="s">
        <v>110</v>
      </c>
      <c r="C57" s="15">
        <f t="shared" ref="C57:L57" si="38">+C58</f>
        <v>0</v>
      </c>
      <c r="D57" s="15">
        <f t="shared" si="38"/>
        <v>0</v>
      </c>
      <c r="E57" s="15">
        <f t="shared" si="38"/>
        <v>0</v>
      </c>
      <c r="F57" s="15">
        <f t="shared" si="38"/>
        <v>0</v>
      </c>
      <c r="G57" s="15">
        <f t="shared" si="38"/>
        <v>0</v>
      </c>
      <c r="H57" s="15">
        <f t="shared" si="38"/>
        <v>0</v>
      </c>
      <c r="I57" s="15">
        <f t="shared" si="38"/>
        <v>0</v>
      </c>
      <c r="J57" s="15">
        <f t="shared" si="38"/>
        <v>0</v>
      </c>
      <c r="K57" s="15">
        <f t="shared" si="38"/>
        <v>0</v>
      </c>
      <c r="L57" s="15">
        <f t="shared" si="38"/>
        <v>0</v>
      </c>
      <c r="M57" s="15">
        <v>0</v>
      </c>
      <c r="N57" s="15">
        <v>0</v>
      </c>
      <c r="O57" s="15">
        <f>+O58</f>
        <v>0</v>
      </c>
      <c r="P57" s="15">
        <f>+P58</f>
        <v>0</v>
      </c>
    </row>
    <row r="58" spans="1:16" s="13" customFormat="1" x14ac:dyDescent="0.25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f>+D58+G58</f>
        <v>0</v>
      </c>
      <c r="K58" s="19">
        <f>+E58+H58</f>
        <v>0</v>
      </c>
      <c r="L58" s="19">
        <f>+F58+I58</f>
        <v>0</v>
      </c>
      <c r="M58" s="19">
        <v>0</v>
      </c>
      <c r="N58" s="19">
        <v>0</v>
      </c>
      <c r="O58" s="19">
        <f>+C58-J58</f>
        <v>0</v>
      </c>
      <c r="P58" s="19">
        <f>+K58-L58</f>
        <v>0</v>
      </c>
    </row>
    <row r="59" spans="1:16" x14ac:dyDescent="0.25">
      <c r="A59" s="30" t="s">
        <v>113</v>
      </c>
      <c r="B59" s="30" t="s">
        <v>114</v>
      </c>
      <c r="C59" s="15">
        <f t="shared" ref="C59:L59" si="39">+C60</f>
        <v>7423880155.6599998</v>
      </c>
      <c r="D59" s="15">
        <f t="shared" si="39"/>
        <v>0</v>
      </c>
      <c r="E59" s="15">
        <f t="shared" si="39"/>
        <v>0</v>
      </c>
      <c r="F59" s="15">
        <f t="shared" si="39"/>
        <v>0</v>
      </c>
      <c r="G59" s="15">
        <f t="shared" si="39"/>
        <v>245243887</v>
      </c>
      <c r="H59" s="15">
        <f t="shared" si="39"/>
        <v>245243887</v>
      </c>
      <c r="I59" s="15">
        <f t="shared" si="39"/>
        <v>245243887</v>
      </c>
      <c r="J59" s="15">
        <f t="shared" si="39"/>
        <v>245243887</v>
      </c>
      <c r="K59" s="15">
        <f t="shared" si="39"/>
        <v>245243887</v>
      </c>
      <c r="L59" s="15">
        <f t="shared" si="39"/>
        <v>245243887</v>
      </c>
      <c r="M59" s="15">
        <f t="shared" si="1"/>
        <v>3.3034462014183372</v>
      </c>
      <c r="N59" s="15">
        <f t="shared" si="2"/>
        <v>3.3034462014183372</v>
      </c>
      <c r="O59" s="15">
        <f>+O60</f>
        <v>7178636268.6599998</v>
      </c>
      <c r="P59" s="15">
        <f>+P60</f>
        <v>0</v>
      </c>
    </row>
    <row r="60" spans="1:16" x14ac:dyDescent="0.25">
      <c r="A60" s="16" t="s">
        <v>115</v>
      </c>
      <c r="B60" s="16" t="s">
        <v>116</v>
      </c>
      <c r="C60" s="18">
        <v>7423880155.6599998</v>
      </c>
      <c r="D60" s="19">
        <v>0</v>
      </c>
      <c r="E60" s="19">
        <v>0</v>
      </c>
      <c r="F60" s="19">
        <v>0</v>
      </c>
      <c r="G60" s="19">
        <v>245243887</v>
      </c>
      <c r="H60" s="19">
        <v>245243887</v>
      </c>
      <c r="I60" s="19">
        <v>245243887</v>
      </c>
      <c r="J60" s="19">
        <f>+D60+G60</f>
        <v>245243887</v>
      </c>
      <c r="K60" s="19">
        <f>+E60+H60</f>
        <v>245243887</v>
      </c>
      <c r="L60" s="19">
        <f>+F60+I60</f>
        <v>245243887</v>
      </c>
      <c r="M60" s="19">
        <f t="shared" si="1"/>
        <v>3.3034462014183372</v>
      </c>
      <c r="N60" s="19">
        <f t="shared" si="2"/>
        <v>3.3034462014183372</v>
      </c>
      <c r="O60" s="19">
        <f>+C60-J60</f>
        <v>7178636268.6599998</v>
      </c>
      <c r="P60" s="19">
        <f>+K60-L60</f>
        <v>0</v>
      </c>
    </row>
    <row r="61" spans="1:16" x14ac:dyDescent="0.25">
      <c r="A61" s="30" t="s">
        <v>117</v>
      </c>
      <c r="B61" s="30" t="s">
        <v>118</v>
      </c>
      <c r="C61" s="15">
        <f t="shared" ref="C61:L61" si="40">+C62+C75+C85+C106</f>
        <v>228722669298.34</v>
      </c>
      <c r="D61" s="15">
        <f>+D62+D75+D85+D106</f>
        <v>0</v>
      </c>
      <c r="E61" s="15">
        <f t="shared" si="40"/>
        <v>0</v>
      </c>
      <c r="F61" s="15">
        <f t="shared" si="40"/>
        <v>0</v>
      </c>
      <c r="G61" s="15">
        <f t="shared" si="40"/>
        <v>127537425059.73</v>
      </c>
      <c r="H61" s="15">
        <f t="shared" si="40"/>
        <v>109948271434.42</v>
      </c>
      <c r="I61" s="15">
        <f t="shared" si="40"/>
        <v>1010502615</v>
      </c>
      <c r="J61" s="15">
        <f t="shared" si="40"/>
        <v>127537425059.73</v>
      </c>
      <c r="K61" s="15">
        <f t="shared" si="40"/>
        <v>109948271434.42</v>
      </c>
      <c r="L61" s="15">
        <f t="shared" si="40"/>
        <v>1010502615</v>
      </c>
      <c r="M61" s="15">
        <f t="shared" si="1"/>
        <v>48.070561510895224</v>
      </c>
      <c r="N61" s="15">
        <f t="shared" si="2"/>
        <v>0.44180256294662523</v>
      </c>
      <c r="O61" s="15">
        <f>+O62+O75+O85+O106</f>
        <v>101185244238.61</v>
      </c>
      <c r="P61" s="15">
        <f>+P62+P75+P85+P106</f>
        <v>108937768819.42</v>
      </c>
    </row>
    <row r="62" spans="1:16" ht="51" x14ac:dyDescent="0.25">
      <c r="A62" s="14" t="s">
        <v>119</v>
      </c>
      <c r="B62" s="63" t="s">
        <v>31</v>
      </c>
      <c r="C62" s="15">
        <f>+C63+C66+C68+C70+C72</f>
        <v>6947343345.2399998</v>
      </c>
      <c r="D62" s="15">
        <f>+D63+D66+D68+D70+D72</f>
        <v>0</v>
      </c>
      <c r="E62" s="15">
        <f>+E63+E66+E68+E70+E72</f>
        <v>0</v>
      </c>
      <c r="F62" s="15">
        <f>+F63+F66+F68+F70+F72</f>
        <v>0</v>
      </c>
      <c r="G62" s="15">
        <f t="shared" ref="G62:L62" si="41">+G63+G66+G68+G70+G72</f>
        <v>6934143345.2399998</v>
      </c>
      <c r="H62" s="15">
        <f t="shared" si="41"/>
        <v>5989982155.9200001</v>
      </c>
      <c r="I62" s="15">
        <f t="shared" si="41"/>
        <v>30544950</v>
      </c>
      <c r="J62" s="15">
        <f t="shared" si="41"/>
        <v>6934143345.2399998</v>
      </c>
      <c r="K62" s="15">
        <f t="shared" si="41"/>
        <v>5989982155.9200001</v>
      </c>
      <c r="L62" s="15">
        <f t="shared" si="41"/>
        <v>30544950</v>
      </c>
      <c r="M62" s="15">
        <f t="shared" si="1"/>
        <v>86.219751324426198</v>
      </c>
      <c r="N62" s="15">
        <f t="shared" si="2"/>
        <v>0.4396637460120349</v>
      </c>
      <c r="O62" s="15">
        <f>+O63+O66+O68+O70+O72</f>
        <v>13200000</v>
      </c>
      <c r="P62" s="15">
        <f>+P63+P66+P68+P70+P72</f>
        <v>5959437205.9200001</v>
      </c>
    </row>
    <row r="63" spans="1:16" x14ac:dyDescent="0.25">
      <c r="A63" s="30" t="s">
        <v>120</v>
      </c>
      <c r="B63" s="30" t="s">
        <v>121</v>
      </c>
      <c r="C63" s="15">
        <f>+C64+C65</f>
        <v>614000000</v>
      </c>
      <c r="D63" s="15">
        <f>+D64+D65</f>
        <v>0</v>
      </c>
      <c r="E63" s="15">
        <f>+E64+E65</f>
        <v>0</v>
      </c>
      <c r="F63" s="15">
        <f>+F64+F65</f>
        <v>0</v>
      </c>
      <c r="G63" s="15">
        <f t="shared" ref="G63:L63" si="42">+G64+G65</f>
        <v>600800000</v>
      </c>
      <c r="H63" s="15">
        <f t="shared" si="42"/>
        <v>800000</v>
      </c>
      <c r="I63" s="15">
        <f t="shared" si="42"/>
        <v>800000</v>
      </c>
      <c r="J63" s="15">
        <f t="shared" si="42"/>
        <v>600800000</v>
      </c>
      <c r="K63" s="15">
        <f t="shared" si="42"/>
        <v>800000</v>
      </c>
      <c r="L63" s="15">
        <f t="shared" si="42"/>
        <v>800000</v>
      </c>
      <c r="M63" s="15">
        <f t="shared" si="1"/>
        <v>0.13029315960912052</v>
      </c>
      <c r="N63" s="15">
        <f t="shared" si="2"/>
        <v>0.13029315960912052</v>
      </c>
      <c r="O63" s="15">
        <f>+O64+O65</f>
        <v>13200000</v>
      </c>
      <c r="P63" s="15">
        <f>+P64+P65</f>
        <v>0</v>
      </c>
    </row>
    <row r="64" spans="1:16" x14ac:dyDescent="0.25">
      <c r="A64" s="16" t="s">
        <v>122</v>
      </c>
      <c r="B64" s="16" t="s">
        <v>123</v>
      </c>
      <c r="C64" s="18">
        <v>600000000</v>
      </c>
      <c r="D64" s="19">
        <v>0</v>
      </c>
      <c r="E64" s="19">
        <v>0</v>
      </c>
      <c r="F64" s="19">
        <v>0</v>
      </c>
      <c r="G64" s="19">
        <v>600000000</v>
      </c>
      <c r="H64" s="19">
        <v>0</v>
      </c>
      <c r="I64" s="19">
        <v>0</v>
      </c>
      <c r="J64" s="19">
        <f t="shared" ref="J64:L65" si="43">+D64+G64</f>
        <v>600000000</v>
      </c>
      <c r="K64" s="19">
        <f t="shared" si="43"/>
        <v>0</v>
      </c>
      <c r="L64" s="19">
        <f t="shared" si="43"/>
        <v>0</v>
      </c>
      <c r="M64" s="19">
        <f t="shared" si="1"/>
        <v>0</v>
      </c>
      <c r="N64" s="19">
        <f t="shared" si="2"/>
        <v>0</v>
      </c>
      <c r="O64" s="19">
        <f>+C64-J64</f>
        <v>0</v>
      </c>
      <c r="P64" s="19">
        <f>+K64-L64</f>
        <v>0</v>
      </c>
    </row>
    <row r="65" spans="1:17" x14ac:dyDescent="0.25">
      <c r="A65" s="16" t="s">
        <v>124</v>
      </c>
      <c r="B65" s="16" t="s">
        <v>125</v>
      </c>
      <c r="C65" s="18">
        <v>14000000</v>
      </c>
      <c r="D65" s="19">
        <v>0</v>
      </c>
      <c r="E65" s="19">
        <v>0</v>
      </c>
      <c r="F65" s="19">
        <v>0</v>
      </c>
      <c r="G65" s="19">
        <v>800000</v>
      </c>
      <c r="H65" s="19">
        <v>800000</v>
      </c>
      <c r="I65" s="19">
        <v>800000</v>
      </c>
      <c r="J65" s="19">
        <f t="shared" si="43"/>
        <v>800000</v>
      </c>
      <c r="K65" s="19">
        <f t="shared" si="43"/>
        <v>800000</v>
      </c>
      <c r="L65" s="19">
        <f t="shared" si="43"/>
        <v>800000</v>
      </c>
      <c r="M65" s="19">
        <f t="shared" si="1"/>
        <v>5.7142857142857144</v>
      </c>
      <c r="N65" s="19">
        <f t="shared" si="2"/>
        <v>5.7142857142857144</v>
      </c>
      <c r="O65" s="19">
        <f>+C65-J65</f>
        <v>13200000</v>
      </c>
      <c r="P65" s="19">
        <f>+K65-L65</f>
        <v>0</v>
      </c>
    </row>
    <row r="66" spans="1:17" x14ac:dyDescent="0.25">
      <c r="A66" s="30" t="s">
        <v>126</v>
      </c>
      <c r="B66" s="30" t="s">
        <v>127</v>
      </c>
      <c r="C66" s="15">
        <f t="shared" ref="C66:L66" si="44">+C67</f>
        <v>66848826</v>
      </c>
      <c r="D66" s="15">
        <f t="shared" si="44"/>
        <v>0</v>
      </c>
      <c r="E66" s="15">
        <f t="shared" si="44"/>
        <v>0</v>
      </c>
      <c r="F66" s="15">
        <f t="shared" si="44"/>
        <v>0</v>
      </c>
      <c r="G66" s="15">
        <f t="shared" si="44"/>
        <v>66848826</v>
      </c>
      <c r="H66" s="15">
        <f t="shared" si="44"/>
        <v>26848826</v>
      </c>
      <c r="I66" s="15">
        <f t="shared" si="44"/>
        <v>0</v>
      </c>
      <c r="J66" s="15">
        <f t="shared" si="44"/>
        <v>66848826</v>
      </c>
      <c r="K66" s="15">
        <f t="shared" si="44"/>
        <v>26848826</v>
      </c>
      <c r="L66" s="15">
        <f t="shared" si="44"/>
        <v>0</v>
      </c>
      <c r="M66" s="15">
        <f t="shared" si="1"/>
        <v>40.163496663352021</v>
      </c>
      <c r="N66" s="15">
        <f t="shared" si="2"/>
        <v>0</v>
      </c>
      <c r="O66" s="15">
        <f>+O67</f>
        <v>0</v>
      </c>
      <c r="P66" s="15">
        <f>+P67</f>
        <v>26848826</v>
      </c>
    </row>
    <row r="67" spans="1:17" x14ac:dyDescent="0.25">
      <c r="A67" s="16" t="s">
        <v>128</v>
      </c>
      <c r="B67" s="16" t="s">
        <v>127</v>
      </c>
      <c r="C67" s="19">
        <v>66848826</v>
      </c>
      <c r="D67" s="19">
        <v>0</v>
      </c>
      <c r="E67" s="19">
        <v>0</v>
      </c>
      <c r="F67" s="19">
        <v>0</v>
      </c>
      <c r="G67" s="19">
        <v>66848826</v>
      </c>
      <c r="H67" s="19">
        <v>26848826</v>
      </c>
      <c r="I67" s="19">
        <v>0</v>
      </c>
      <c r="J67" s="19">
        <f>+D67+G67</f>
        <v>66848826</v>
      </c>
      <c r="K67" s="19">
        <f>+E67+H67</f>
        <v>26848826</v>
      </c>
      <c r="L67" s="19">
        <f>+F67+I67</f>
        <v>0</v>
      </c>
      <c r="M67" s="19">
        <f t="shared" si="1"/>
        <v>40.163496663352021</v>
      </c>
      <c r="N67" s="19">
        <f t="shared" si="2"/>
        <v>0</v>
      </c>
      <c r="O67" s="19">
        <f>+C67-J67</f>
        <v>0</v>
      </c>
      <c r="P67" s="19">
        <f>+K67-L67</f>
        <v>26848826</v>
      </c>
    </row>
    <row r="68" spans="1:17" x14ac:dyDescent="0.25">
      <c r="A68" s="30" t="s">
        <v>129</v>
      </c>
      <c r="B68" s="30" t="s">
        <v>130</v>
      </c>
      <c r="C68" s="15">
        <f t="shared" ref="C68:L68" si="45">+C69</f>
        <v>638268279</v>
      </c>
      <c r="D68" s="15">
        <f t="shared" si="45"/>
        <v>0</v>
      </c>
      <c r="E68" s="15">
        <f t="shared" si="45"/>
        <v>0</v>
      </c>
      <c r="F68" s="15">
        <f t="shared" si="45"/>
        <v>0</v>
      </c>
      <c r="G68" s="15">
        <f t="shared" si="45"/>
        <v>638268279</v>
      </c>
      <c r="H68" s="15">
        <f t="shared" si="45"/>
        <v>638268279</v>
      </c>
      <c r="I68" s="15">
        <f t="shared" si="45"/>
        <v>0</v>
      </c>
      <c r="J68" s="15">
        <f t="shared" si="45"/>
        <v>638268279</v>
      </c>
      <c r="K68" s="15">
        <f t="shared" si="45"/>
        <v>638268279</v>
      </c>
      <c r="L68" s="15">
        <f t="shared" si="45"/>
        <v>0</v>
      </c>
      <c r="M68" s="15">
        <f t="shared" si="1"/>
        <v>100</v>
      </c>
      <c r="N68" s="15">
        <f t="shared" si="2"/>
        <v>0</v>
      </c>
      <c r="O68" s="15">
        <f>+O69</f>
        <v>0</v>
      </c>
      <c r="P68" s="15">
        <f>+P69</f>
        <v>638268279</v>
      </c>
    </row>
    <row r="69" spans="1:17" x14ac:dyDescent="0.25">
      <c r="A69" s="16" t="s">
        <v>131</v>
      </c>
      <c r="B69" s="16" t="s">
        <v>130</v>
      </c>
      <c r="C69" s="18">
        <v>638268279</v>
      </c>
      <c r="D69" s="19">
        <v>0</v>
      </c>
      <c r="E69" s="19">
        <v>0</v>
      </c>
      <c r="F69" s="19">
        <v>0</v>
      </c>
      <c r="G69" s="19">
        <v>638268279</v>
      </c>
      <c r="H69" s="19">
        <v>638268279</v>
      </c>
      <c r="I69" s="19">
        <v>0</v>
      </c>
      <c r="J69" s="19">
        <f>+D69+G69</f>
        <v>638268279</v>
      </c>
      <c r="K69" s="19">
        <f>+E69+H69</f>
        <v>638268279</v>
      </c>
      <c r="L69" s="19">
        <f>+F69+I69</f>
        <v>0</v>
      </c>
      <c r="M69" s="19">
        <f t="shared" si="1"/>
        <v>100</v>
      </c>
      <c r="N69" s="19">
        <f t="shared" si="2"/>
        <v>0</v>
      </c>
      <c r="O69" s="19">
        <f>+C69-J69</f>
        <v>0</v>
      </c>
      <c r="P69" s="19">
        <f>+K69-L69</f>
        <v>638268279</v>
      </c>
    </row>
    <row r="70" spans="1:17" x14ac:dyDescent="0.25">
      <c r="A70" s="30" t="s">
        <v>132</v>
      </c>
      <c r="B70" s="30" t="s">
        <v>133</v>
      </c>
      <c r="C70" s="15">
        <f t="shared" ref="C70:L70" si="46">+C71</f>
        <v>5294320100.9200001</v>
      </c>
      <c r="D70" s="15">
        <f t="shared" si="46"/>
        <v>0</v>
      </c>
      <c r="E70" s="15">
        <f t="shared" si="46"/>
        <v>0</v>
      </c>
      <c r="F70" s="15">
        <f t="shared" si="46"/>
        <v>0</v>
      </c>
      <c r="G70" s="15">
        <f t="shared" si="46"/>
        <v>5294320100.9200001</v>
      </c>
      <c r="H70" s="15">
        <f t="shared" si="46"/>
        <v>5294320100.9200001</v>
      </c>
      <c r="I70" s="15">
        <f t="shared" si="46"/>
        <v>0</v>
      </c>
      <c r="J70" s="15">
        <f t="shared" si="46"/>
        <v>5294320100.9200001</v>
      </c>
      <c r="K70" s="15">
        <f t="shared" si="46"/>
        <v>5294320100.9200001</v>
      </c>
      <c r="L70" s="15">
        <f t="shared" si="46"/>
        <v>0</v>
      </c>
      <c r="M70" s="15">
        <f t="shared" si="1"/>
        <v>100</v>
      </c>
      <c r="N70" s="15">
        <f t="shared" si="2"/>
        <v>0</v>
      </c>
      <c r="O70" s="15">
        <f>+O71</f>
        <v>0</v>
      </c>
      <c r="P70" s="15">
        <f>+P71</f>
        <v>5294320100.9200001</v>
      </c>
    </row>
    <row r="71" spans="1:17" x14ac:dyDescent="0.25">
      <c r="A71" s="16" t="s">
        <v>134</v>
      </c>
      <c r="B71" s="16" t="s">
        <v>133</v>
      </c>
      <c r="C71" s="18">
        <v>5294320100.9200001</v>
      </c>
      <c r="D71" s="19">
        <v>0</v>
      </c>
      <c r="E71" s="19">
        <v>0</v>
      </c>
      <c r="F71" s="19">
        <v>0</v>
      </c>
      <c r="G71" s="19">
        <v>5294320100.9200001</v>
      </c>
      <c r="H71" s="19">
        <v>5294320100.9200001</v>
      </c>
      <c r="I71" s="19">
        <v>0</v>
      </c>
      <c r="J71" s="19">
        <f>+D71+G71</f>
        <v>5294320100.9200001</v>
      </c>
      <c r="K71" s="19">
        <f>+E71+H71</f>
        <v>5294320100.9200001</v>
      </c>
      <c r="L71" s="19">
        <f>+F71+I71</f>
        <v>0</v>
      </c>
      <c r="M71" s="19">
        <f t="shared" si="1"/>
        <v>100</v>
      </c>
      <c r="N71" s="19">
        <f t="shared" si="2"/>
        <v>0</v>
      </c>
      <c r="O71" s="19">
        <f>+C71-J71</f>
        <v>0</v>
      </c>
      <c r="P71" s="19">
        <f>+K71-L71</f>
        <v>5294320100.9200001</v>
      </c>
    </row>
    <row r="72" spans="1:17" x14ac:dyDescent="0.25">
      <c r="A72" s="30" t="s">
        <v>135</v>
      </c>
      <c r="B72" s="30" t="s">
        <v>136</v>
      </c>
      <c r="C72" s="15">
        <f>+C73+C74</f>
        <v>333906139.31999999</v>
      </c>
      <c r="D72" s="15">
        <f>+D73+D74</f>
        <v>0</v>
      </c>
      <c r="E72" s="15">
        <f t="shared" ref="E72:L72" si="47">+E73+E74</f>
        <v>0</v>
      </c>
      <c r="F72" s="15">
        <f t="shared" si="47"/>
        <v>0</v>
      </c>
      <c r="G72" s="15">
        <f t="shared" si="47"/>
        <v>333906139.31999999</v>
      </c>
      <c r="H72" s="15">
        <f t="shared" si="47"/>
        <v>29744950</v>
      </c>
      <c r="I72" s="15">
        <f t="shared" si="47"/>
        <v>29744950</v>
      </c>
      <c r="J72" s="15">
        <f t="shared" si="47"/>
        <v>333906139.31999999</v>
      </c>
      <c r="K72" s="15">
        <f t="shared" si="47"/>
        <v>29744950</v>
      </c>
      <c r="L72" s="15">
        <f t="shared" si="47"/>
        <v>29744950</v>
      </c>
      <c r="M72" s="15">
        <f t="shared" si="1"/>
        <v>8.9081770286031894</v>
      </c>
      <c r="N72" s="15">
        <f t="shared" si="2"/>
        <v>8.9081770286031894</v>
      </c>
      <c r="O72" s="15">
        <f>+O73+O74</f>
        <v>0</v>
      </c>
      <c r="P72" s="15">
        <f>+P73+P74</f>
        <v>0</v>
      </c>
    </row>
    <row r="73" spans="1:17" s="13" customFormat="1" x14ac:dyDescent="0.25">
      <c r="A73" s="16" t="s">
        <v>137</v>
      </c>
      <c r="B73" s="16" t="s">
        <v>138</v>
      </c>
      <c r="C73" s="18">
        <v>317971218.5</v>
      </c>
      <c r="D73" s="19">
        <v>0</v>
      </c>
      <c r="E73" s="19">
        <v>0</v>
      </c>
      <c r="F73" s="19">
        <v>0</v>
      </c>
      <c r="G73" s="19">
        <v>317971218.5</v>
      </c>
      <c r="H73" s="19">
        <v>26716300</v>
      </c>
      <c r="I73" s="19">
        <v>26716300</v>
      </c>
      <c r="J73" s="19">
        <f t="shared" ref="J73:L74" si="48">+D73+G73</f>
        <v>317971218.5</v>
      </c>
      <c r="K73" s="19">
        <f t="shared" si="48"/>
        <v>26716300</v>
      </c>
      <c r="L73" s="19">
        <f t="shared" si="48"/>
        <v>26716300</v>
      </c>
      <c r="M73" s="19">
        <f t="shared" si="1"/>
        <v>8.4021126585078019</v>
      </c>
      <c r="N73" s="19">
        <f t="shared" si="2"/>
        <v>8.4021126585078019</v>
      </c>
      <c r="O73" s="19">
        <f>+C73-J73</f>
        <v>0</v>
      </c>
      <c r="P73" s="19">
        <f>+K73-L73</f>
        <v>0</v>
      </c>
    </row>
    <row r="74" spans="1:17" x14ac:dyDescent="0.25">
      <c r="A74" s="16" t="s">
        <v>139</v>
      </c>
      <c r="B74" s="16" t="s">
        <v>140</v>
      </c>
      <c r="C74" s="18">
        <v>15934920.82</v>
      </c>
      <c r="D74" s="19">
        <v>0</v>
      </c>
      <c r="E74" s="19">
        <v>0</v>
      </c>
      <c r="F74" s="19">
        <v>0</v>
      </c>
      <c r="G74" s="19">
        <v>15934920.82</v>
      </c>
      <c r="H74" s="19">
        <v>3028650</v>
      </c>
      <c r="I74" s="19">
        <v>3028650</v>
      </c>
      <c r="J74" s="19">
        <f t="shared" si="48"/>
        <v>15934920.82</v>
      </c>
      <c r="K74" s="19">
        <f t="shared" si="48"/>
        <v>3028650</v>
      </c>
      <c r="L74" s="19">
        <f t="shared" si="48"/>
        <v>3028650</v>
      </c>
      <c r="M74" s="19">
        <f t="shared" si="1"/>
        <v>19.006369935636744</v>
      </c>
      <c r="N74" s="19">
        <f t="shared" si="2"/>
        <v>19.006369935636744</v>
      </c>
      <c r="O74" s="19">
        <f>+C74-J74</f>
        <v>0</v>
      </c>
      <c r="P74" s="19">
        <f>+K74-L74</f>
        <v>0</v>
      </c>
    </row>
    <row r="75" spans="1:17" x14ac:dyDescent="0.25">
      <c r="A75" s="30" t="s">
        <v>141</v>
      </c>
      <c r="B75" s="30" t="s">
        <v>32</v>
      </c>
      <c r="C75" s="15">
        <f t="shared" ref="C75:L75" si="49">+C76+C81+C83</f>
        <v>14243517018.719999</v>
      </c>
      <c r="D75" s="15">
        <f>+D76+D81+D83</f>
        <v>0</v>
      </c>
      <c r="E75" s="15">
        <f t="shared" si="49"/>
        <v>0</v>
      </c>
      <c r="F75" s="15">
        <f t="shared" si="49"/>
        <v>0</v>
      </c>
      <c r="G75" s="15">
        <f t="shared" si="49"/>
        <v>9482527450.1599998</v>
      </c>
      <c r="H75" s="15">
        <f t="shared" si="49"/>
        <v>9482527450.1599998</v>
      </c>
      <c r="I75" s="15">
        <f t="shared" si="49"/>
        <v>0</v>
      </c>
      <c r="J75" s="15">
        <f t="shared" si="49"/>
        <v>9482527450.1599998</v>
      </c>
      <c r="K75" s="15">
        <f t="shared" si="49"/>
        <v>9482527450.1599998</v>
      </c>
      <c r="L75" s="15">
        <f t="shared" si="49"/>
        <v>0</v>
      </c>
      <c r="M75" s="15">
        <f t="shared" si="1"/>
        <v>66.57434001516117</v>
      </c>
      <c r="N75" s="15">
        <f t="shared" si="2"/>
        <v>0</v>
      </c>
      <c r="O75" s="15">
        <f>+O76+O81+O83</f>
        <v>4760989568.5599995</v>
      </c>
      <c r="P75" s="15">
        <f>+P76+P81+P83</f>
        <v>9482527450.1599998</v>
      </c>
    </row>
    <row r="76" spans="1:17" x14ac:dyDescent="0.25">
      <c r="A76" s="30" t="s">
        <v>142</v>
      </c>
      <c r="B76" s="30" t="s">
        <v>32</v>
      </c>
      <c r="C76" s="15">
        <f>+C77+C78</f>
        <v>4700108206.7799997</v>
      </c>
      <c r="D76" s="15">
        <f>+D77+D78</f>
        <v>0</v>
      </c>
      <c r="E76" s="15">
        <f>+E77+E78</f>
        <v>0</v>
      </c>
      <c r="F76" s="15">
        <f>+F77+F78</f>
        <v>0</v>
      </c>
      <c r="G76" s="15">
        <f t="shared" ref="G76:L76" si="50">+G77+G78</f>
        <v>0</v>
      </c>
      <c r="H76" s="15">
        <f t="shared" si="50"/>
        <v>0</v>
      </c>
      <c r="I76" s="15">
        <f t="shared" si="50"/>
        <v>0</v>
      </c>
      <c r="J76" s="15">
        <f t="shared" si="50"/>
        <v>0</v>
      </c>
      <c r="K76" s="15">
        <f t="shared" si="50"/>
        <v>0</v>
      </c>
      <c r="L76" s="15">
        <f t="shared" si="50"/>
        <v>0</v>
      </c>
      <c r="M76" s="15">
        <f t="shared" si="1"/>
        <v>0</v>
      </c>
      <c r="N76" s="15">
        <f t="shared" si="2"/>
        <v>0</v>
      </c>
      <c r="O76" s="15">
        <f>+O77+O78</f>
        <v>4700108206.7799997</v>
      </c>
      <c r="P76" s="15">
        <f>+P77+P78</f>
        <v>0</v>
      </c>
    </row>
    <row r="77" spans="1:17" x14ac:dyDescent="0.25">
      <c r="A77" s="16" t="s">
        <v>220</v>
      </c>
      <c r="B77" s="16" t="s">
        <v>221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f>+D77+G77</f>
        <v>0</v>
      </c>
      <c r="K77" s="19">
        <f>+E77+H77</f>
        <v>0</v>
      </c>
      <c r="L77" s="19">
        <f>+F77+I77</f>
        <v>0</v>
      </c>
      <c r="M77" s="19">
        <v>0</v>
      </c>
      <c r="N77" s="19">
        <v>0</v>
      </c>
      <c r="O77" s="19">
        <f>+C77-J77</f>
        <v>0</v>
      </c>
      <c r="P77" s="19">
        <f>+K77-L77</f>
        <v>0</v>
      </c>
      <c r="Q77" s="35"/>
    </row>
    <row r="78" spans="1:17" x14ac:dyDescent="0.25">
      <c r="A78" s="30" t="s">
        <v>230</v>
      </c>
      <c r="B78" s="30" t="s">
        <v>231</v>
      </c>
      <c r="C78" s="15">
        <f t="shared" ref="C78:L79" si="51">+C79</f>
        <v>4700108206.7799997</v>
      </c>
      <c r="D78" s="15">
        <f t="shared" si="51"/>
        <v>0</v>
      </c>
      <c r="E78" s="15">
        <f t="shared" si="51"/>
        <v>0</v>
      </c>
      <c r="F78" s="15">
        <f t="shared" si="51"/>
        <v>0</v>
      </c>
      <c r="G78" s="15">
        <f t="shared" si="51"/>
        <v>0</v>
      </c>
      <c r="H78" s="15">
        <f t="shared" si="51"/>
        <v>0</v>
      </c>
      <c r="I78" s="15">
        <f t="shared" si="51"/>
        <v>0</v>
      </c>
      <c r="J78" s="15">
        <f t="shared" si="51"/>
        <v>0</v>
      </c>
      <c r="K78" s="15">
        <f t="shared" si="51"/>
        <v>0</v>
      </c>
      <c r="L78" s="15">
        <f t="shared" si="51"/>
        <v>0</v>
      </c>
      <c r="M78" s="15">
        <f t="shared" si="1"/>
        <v>0</v>
      </c>
      <c r="N78" s="15">
        <f t="shared" si="2"/>
        <v>0</v>
      </c>
      <c r="O78" s="15">
        <f>+O79</f>
        <v>4700108206.7799997</v>
      </c>
      <c r="P78" s="15">
        <f>+P79</f>
        <v>0</v>
      </c>
      <c r="Q78" s="35"/>
    </row>
    <row r="79" spans="1:17" s="13" customFormat="1" x14ac:dyDescent="0.25">
      <c r="A79" s="30" t="s">
        <v>232</v>
      </c>
      <c r="B79" s="30" t="s">
        <v>233</v>
      </c>
      <c r="C79" s="15">
        <f t="shared" si="51"/>
        <v>4700108206.7799997</v>
      </c>
      <c r="D79" s="15">
        <f t="shared" si="51"/>
        <v>0</v>
      </c>
      <c r="E79" s="15">
        <f t="shared" si="51"/>
        <v>0</v>
      </c>
      <c r="F79" s="15">
        <f t="shared" si="51"/>
        <v>0</v>
      </c>
      <c r="G79" s="15">
        <f t="shared" si="51"/>
        <v>0</v>
      </c>
      <c r="H79" s="15">
        <f t="shared" si="51"/>
        <v>0</v>
      </c>
      <c r="I79" s="15">
        <f t="shared" si="51"/>
        <v>0</v>
      </c>
      <c r="J79" s="15">
        <f t="shared" si="51"/>
        <v>0</v>
      </c>
      <c r="K79" s="15">
        <f t="shared" si="51"/>
        <v>0</v>
      </c>
      <c r="L79" s="15">
        <f t="shared" si="51"/>
        <v>0</v>
      </c>
      <c r="M79" s="15">
        <f t="shared" si="1"/>
        <v>0</v>
      </c>
      <c r="N79" s="15">
        <f t="shared" si="2"/>
        <v>0</v>
      </c>
      <c r="O79" s="15">
        <f>+O80</f>
        <v>4700108206.7799997</v>
      </c>
      <c r="P79" s="15">
        <f>+P80</f>
        <v>0</v>
      </c>
    </row>
    <row r="80" spans="1:17" s="13" customFormat="1" x14ac:dyDescent="0.25">
      <c r="A80" s="16" t="s">
        <v>260</v>
      </c>
      <c r="B80" s="16" t="s">
        <v>234</v>
      </c>
      <c r="C80" s="18">
        <v>4700108206.7799997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f>+D80+G80</f>
        <v>0</v>
      </c>
      <c r="K80" s="19">
        <f>+E80+H80</f>
        <v>0</v>
      </c>
      <c r="L80" s="19">
        <f>+F80+I80</f>
        <v>0</v>
      </c>
      <c r="M80" s="19">
        <f t="shared" si="1"/>
        <v>0</v>
      </c>
      <c r="N80" s="19">
        <f t="shared" si="2"/>
        <v>0</v>
      </c>
      <c r="O80" s="19">
        <f>+C80-J80</f>
        <v>4700108206.7799997</v>
      </c>
      <c r="P80" s="19">
        <f>+K80-L80</f>
        <v>0</v>
      </c>
    </row>
    <row r="81" spans="1:16" x14ac:dyDescent="0.25">
      <c r="A81" s="30" t="s">
        <v>143</v>
      </c>
      <c r="B81" s="30" t="s">
        <v>144</v>
      </c>
      <c r="C81" s="15">
        <f t="shared" ref="C81:L81" si="52">+C82</f>
        <v>7571126276.9399996</v>
      </c>
      <c r="D81" s="15">
        <f t="shared" si="52"/>
        <v>0</v>
      </c>
      <c r="E81" s="15">
        <f t="shared" si="52"/>
        <v>0</v>
      </c>
      <c r="F81" s="15">
        <f t="shared" si="52"/>
        <v>0</v>
      </c>
      <c r="G81" s="15">
        <f t="shared" si="52"/>
        <v>7510244915.1599998</v>
      </c>
      <c r="H81" s="15">
        <f t="shared" si="52"/>
        <v>7510244915.1599998</v>
      </c>
      <c r="I81" s="15">
        <f t="shared" si="52"/>
        <v>0</v>
      </c>
      <c r="J81" s="15">
        <f t="shared" si="52"/>
        <v>7510244915.1599998</v>
      </c>
      <c r="K81" s="15">
        <f t="shared" si="52"/>
        <v>7510244915.1599998</v>
      </c>
      <c r="L81" s="15">
        <f t="shared" si="52"/>
        <v>0</v>
      </c>
      <c r="M81" s="15">
        <f t="shared" si="1"/>
        <v>99.195874437262646</v>
      </c>
      <c r="N81" s="15">
        <f t="shared" si="2"/>
        <v>0</v>
      </c>
      <c r="O81" s="15">
        <f>+O82</f>
        <v>60881361.779999733</v>
      </c>
      <c r="P81" s="15">
        <f>+P82</f>
        <v>7510244915.1599998</v>
      </c>
    </row>
    <row r="82" spans="1:16" s="13" customFormat="1" x14ac:dyDescent="0.25">
      <c r="A82" s="16" t="s">
        <v>145</v>
      </c>
      <c r="B82" s="16" t="s">
        <v>146</v>
      </c>
      <c r="C82" s="18">
        <v>7571126276.9399996</v>
      </c>
      <c r="D82" s="19">
        <v>0</v>
      </c>
      <c r="E82" s="19">
        <v>0</v>
      </c>
      <c r="F82" s="19">
        <v>0</v>
      </c>
      <c r="G82" s="19">
        <v>7510244915.1599998</v>
      </c>
      <c r="H82" s="19">
        <v>7510244915.1599998</v>
      </c>
      <c r="I82" s="19">
        <v>0</v>
      </c>
      <c r="J82" s="19">
        <f>+D82+G82</f>
        <v>7510244915.1599998</v>
      </c>
      <c r="K82" s="19">
        <f>+E82+H82</f>
        <v>7510244915.1599998</v>
      </c>
      <c r="L82" s="19">
        <f>+F82+I82</f>
        <v>0</v>
      </c>
      <c r="M82" s="19">
        <f t="shared" si="1"/>
        <v>99.195874437262646</v>
      </c>
      <c r="N82" s="19">
        <f t="shared" si="2"/>
        <v>0</v>
      </c>
      <c r="O82" s="19">
        <f>+C82-J82</f>
        <v>60881361.779999733</v>
      </c>
      <c r="P82" s="19">
        <f>+K82-L82</f>
        <v>7510244915.1599998</v>
      </c>
    </row>
    <row r="83" spans="1:16" x14ac:dyDescent="0.25">
      <c r="A83" s="30" t="s">
        <v>147</v>
      </c>
      <c r="B83" s="30" t="s">
        <v>148</v>
      </c>
      <c r="C83" s="15">
        <f t="shared" ref="C83:L83" si="53">+C84</f>
        <v>1972282535</v>
      </c>
      <c r="D83" s="15">
        <f t="shared" si="53"/>
        <v>0</v>
      </c>
      <c r="E83" s="15">
        <f t="shared" si="53"/>
        <v>0</v>
      </c>
      <c r="F83" s="15">
        <f t="shared" si="53"/>
        <v>0</v>
      </c>
      <c r="G83" s="15">
        <f t="shared" si="53"/>
        <v>1972282535</v>
      </c>
      <c r="H83" s="15">
        <f t="shared" si="53"/>
        <v>1972282535</v>
      </c>
      <c r="I83" s="15">
        <f t="shared" si="53"/>
        <v>0</v>
      </c>
      <c r="J83" s="15">
        <f t="shared" si="53"/>
        <v>1972282535</v>
      </c>
      <c r="K83" s="15">
        <f t="shared" si="53"/>
        <v>1972282535</v>
      </c>
      <c r="L83" s="15">
        <f t="shared" si="53"/>
        <v>0</v>
      </c>
      <c r="M83" s="15">
        <f t="shared" si="1"/>
        <v>100</v>
      </c>
      <c r="N83" s="15">
        <f t="shared" si="2"/>
        <v>0</v>
      </c>
      <c r="O83" s="15">
        <f>+O84</f>
        <v>0</v>
      </c>
      <c r="P83" s="15">
        <f>+P84</f>
        <v>1972282535</v>
      </c>
    </row>
    <row r="84" spans="1:16" x14ac:dyDescent="0.25">
      <c r="A84" s="16" t="s">
        <v>149</v>
      </c>
      <c r="B84" s="16" t="s">
        <v>150</v>
      </c>
      <c r="C84" s="18">
        <v>1972282535</v>
      </c>
      <c r="D84" s="19">
        <v>0</v>
      </c>
      <c r="E84" s="19">
        <v>0</v>
      </c>
      <c r="F84" s="19">
        <v>0</v>
      </c>
      <c r="G84" s="19">
        <v>1972282535</v>
      </c>
      <c r="H84" s="19">
        <v>1972282535</v>
      </c>
      <c r="I84" s="19">
        <v>0</v>
      </c>
      <c r="J84" s="19">
        <f>+D84+G84</f>
        <v>1972282535</v>
      </c>
      <c r="K84" s="19">
        <f>+E84+H84</f>
        <v>1972282535</v>
      </c>
      <c r="L84" s="19">
        <f>+F84+I84</f>
        <v>0</v>
      </c>
      <c r="M84" s="19">
        <f t="shared" si="1"/>
        <v>100</v>
      </c>
      <c r="N84" s="19">
        <f t="shared" si="2"/>
        <v>0</v>
      </c>
      <c r="O84" s="19">
        <f>+C84-J84</f>
        <v>0</v>
      </c>
      <c r="P84" s="19">
        <f>+K84-L84</f>
        <v>1972282535</v>
      </c>
    </row>
    <row r="85" spans="1:16" x14ac:dyDescent="0.25">
      <c r="A85" s="30" t="s">
        <v>151</v>
      </c>
      <c r="B85" s="30" t="s">
        <v>33</v>
      </c>
      <c r="C85" s="15">
        <f t="shared" ref="C85:L85" si="54">+C86+C89+C93+C97+C102+C104</f>
        <v>207263308934.38</v>
      </c>
      <c r="D85" s="15">
        <f>+D86+D89+D93+D97+D102+D104</f>
        <v>0</v>
      </c>
      <c r="E85" s="15">
        <f t="shared" si="54"/>
        <v>0</v>
      </c>
      <c r="F85" s="15">
        <f t="shared" si="54"/>
        <v>0</v>
      </c>
      <c r="G85" s="15">
        <f t="shared" si="54"/>
        <v>110852254264.33</v>
      </c>
      <c r="H85" s="15">
        <f t="shared" si="54"/>
        <v>94402683886.339996</v>
      </c>
      <c r="I85" s="15">
        <f t="shared" si="54"/>
        <v>975379723</v>
      </c>
      <c r="J85" s="15">
        <f t="shared" si="54"/>
        <v>110852254264.33</v>
      </c>
      <c r="K85" s="15">
        <f t="shared" si="54"/>
        <v>94402683886.339996</v>
      </c>
      <c r="L85" s="15">
        <f t="shared" si="54"/>
        <v>975379723</v>
      </c>
      <c r="M85" s="15">
        <f t="shared" ref="M85:M108" si="55">K85/C85*100</f>
        <v>45.547224142903211</v>
      </c>
      <c r="N85" s="15">
        <f t="shared" ref="N85:N108" si="56">+L85/C85*100</f>
        <v>0.47059932026309936</v>
      </c>
      <c r="O85" s="15">
        <f>+O86+O89+O93+O97+O102+O104</f>
        <v>96411054670.050003</v>
      </c>
      <c r="P85" s="15">
        <f>+P86+P89+P93+P97+P102+P104</f>
        <v>93427304163.339996</v>
      </c>
    </row>
    <row r="86" spans="1:16" x14ac:dyDescent="0.25">
      <c r="A86" s="30" t="s">
        <v>152</v>
      </c>
      <c r="B86" s="30" t="s">
        <v>153</v>
      </c>
      <c r="C86" s="15">
        <f>+C87+C88</f>
        <v>8748355524</v>
      </c>
      <c r="D86" s="15">
        <f>+D87+D88</f>
        <v>0</v>
      </c>
      <c r="E86" s="15">
        <f>+E87+E88</f>
        <v>0</v>
      </c>
      <c r="F86" s="15">
        <f>+F87+F88</f>
        <v>0</v>
      </c>
      <c r="G86" s="15">
        <f t="shared" ref="G86:L86" si="57">+G87+G88</f>
        <v>8467703236</v>
      </c>
      <c r="H86" s="15">
        <f t="shared" si="57"/>
        <v>6726988365</v>
      </c>
      <c r="I86" s="15">
        <f t="shared" si="57"/>
        <v>299845581</v>
      </c>
      <c r="J86" s="15">
        <f t="shared" si="57"/>
        <v>8467703236</v>
      </c>
      <c r="K86" s="15">
        <f t="shared" si="57"/>
        <v>6726988365</v>
      </c>
      <c r="L86" s="15">
        <f t="shared" si="57"/>
        <v>299845581</v>
      </c>
      <c r="M86" s="15">
        <f t="shared" si="55"/>
        <v>76.894318555588697</v>
      </c>
      <c r="N86" s="15">
        <f t="shared" si="56"/>
        <v>3.4274507954942135</v>
      </c>
      <c r="O86" s="15">
        <f>+O87+O88</f>
        <v>280652288</v>
      </c>
      <c r="P86" s="15">
        <f>+P87+P88</f>
        <v>6427142784</v>
      </c>
    </row>
    <row r="87" spans="1:16" x14ac:dyDescent="0.25">
      <c r="A87" s="16" t="s">
        <v>154</v>
      </c>
      <c r="B87" s="16" t="s">
        <v>155</v>
      </c>
      <c r="C87" s="18">
        <v>8748355524</v>
      </c>
      <c r="D87" s="19">
        <v>0</v>
      </c>
      <c r="E87" s="19">
        <v>0</v>
      </c>
      <c r="F87" s="19">
        <v>0</v>
      </c>
      <c r="G87" s="19">
        <v>8467703236</v>
      </c>
      <c r="H87" s="19">
        <v>6726988365</v>
      </c>
      <c r="I87" s="19">
        <v>299845581</v>
      </c>
      <c r="J87" s="19">
        <f t="shared" ref="J87:L88" si="58">+D87+G87</f>
        <v>8467703236</v>
      </c>
      <c r="K87" s="19">
        <f t="shared" si="58"/>
        <v>6726988365</v>
      </c>
      <c r="L87" s="19">
        <f t="shared" si="58"/>
        <v>299845581</v>
      </c>
      <c r="M87" s="19">
        <f t="shared" si="55"/>
        <v>76.894318555588697</v>
      </c>
      <c r="N87" s="19">
        <f t="shared" si="56"/>
        <v>3.4274507954942135</v>
      </c>
      <c r="O87" s="19">
        <f>+C87-J87</f>
        <v>280652288</v>
      </c>
      <c r="P87" s="19">
        <f>+K87-L87</f>
        <v>6427142784</v>
      </c>
    </row>
    <row r="88" spans="1:16" x14ac:dyDescent="0.25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f t="shared" si="58"/>
        <v>0</v>
      </c>
      <c r="K88" s="19">
        <f t="shared" si="58"/>
        <v>0</v>
      </c>
      <c r="L88" s="19">
        <f t="shared" si="58"/>
        <v>0</v>
      </c>
      <c r="M88" s="19" t="e">
        <f t="shared" si="55"/>
        <v>#DIV/0!</v>
      </c>
      <c r="N88" s="19" t="e">
        <f t="shared" si="56"/>
        <v>#DIV/0!</v>
      </c>
      <c r="O88" s="19">
        <f>+C88-J88</f>
        <v>0</v>
      </c>
      <c r="P88" s="19">
        <f>+K88-L88</f>
        <v>0</v>
      </c>
    </row>
    <row r="89" spans="1:16" x14ac:dyDescent="0.25">
      <c r="A89" s="30" t="s">
        <v>158</v>
      </c>
      <c r="B89" s="30" t="s">
        <v>159</v>
      </c>
      <c r="C89" s="15">
        <f>+C90+C91+C92</f>
        <v>191816709592.66</v>
      </c>
      <c r="D89" s="15">
        <f>+D90+D91+D92</f>
        <v>0</v>
      </c>
      <c r="E89" s="15">
        <f t="shared" ref="E89:L89" si="59">+E90+E91+E92</f>
        <v>0</v>
      </c>
      <c r="F89" s="15">
        <f t="shared" si="59"/>
        <v>0</v>
      </c>
      <c r="G89" s="15">
        <f t="shared" si="59"/>
        <v>97212015007.75</v>
      </c>
      <c r="H89" s="15">
        <f t="shared" si="59"/>
        <v>82837323290.75</v>
      </c>
      <c r="I89" s="15">
        <f t="shared" si="59"/>
        <v>463425247</v>
      </c>
      <c r="J89" s="15">
        <f t="shared" si="59"/>
        <v>97212015007.75</v>
      </c>
      <c r="K89" s="15">
        <f t="shared" si="59"/>
        <v>82837323290.75</v>
      </c>
      <c r="L89" s="15">
        <f t="shared" si="59"/>
        <v>463425247</v>
      </c>
      <c r="M89" s="15">
        <f t="shared" si="55"/>
        <v>43.185665871686822</v>
      </c>
      <c r="N89" s="15">
        <f t="shared" si="56"/>
        <v>0.24159795462247532</v>
      </c>
      <c r="O89" s="15">
        <f>+O90+O91+O92</f>
        <v>94604694584.910004</v>
      </c>
      <c r="P89" s="15">
        <f>+P90+P91+P92</f>
        <v>82373898043.75</v>
      </c>
    </row>
    <row r="90" spans="1:16" x14ac:dyDescent="0.25">
      <c r="A90" s="16" t="s">
        <v>160</v>
      </c>
      <c r="B90" s="16" t="s">
        <v>161</v>
      </c>
      <c r="C90" s="18">
        <v>190134846088.66</v>
      </c>
      <c r="D90" s="19">
        <v>0</v>
      </c>
      <c r="E90" s="19">
        <v>0</v>
      </c>
      <c r="F90" s="19">
        <v>0</v>
      </c>
      <c r="G90" s="19">
        <v>95743620751.75</v>
      </c>
      <c r="H90" s="19">
        <v>81565310303.75</v>
      </c>
      <c r="I90" s="19">
        <v>463425247</v>
      </c>
      <c r="J90" s="19">
        <f t="shared" ref="J90:K92" si="60">+D90+G90</f>
        <v>95743620751.75</v>
      </c>
      <c r="K90" s="19">
        <f t="shared" si="60"/>
        <v>81565310303.75</v>
      </c>
      <c r="L90" s="19">
        <f>+F90+I90</f>
        <v>463425247</v>
      </c>
      <c r="M90" s="19">
        <f t="shared" si="55"/>
        <v>42.898664806405897</v>
      </c>
      <c r="N90" s="19">
        <f t="shared" si="56"/>
        <v>0.2437350420153413</v>
      </c>
      <c r="O90" s="19">
        <f>+C90-J90</f>
        <v>94391225336.910004</v>
      </c>
      <c r="P90" s="19">
        <f>+K90-L90</f>
        <v>81101885056.75</v>
      </c>
    </row>
    <row r="91" spans="1:16" x14ac:dyDescent="0.25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f t="shared" si="60"/>
        <v>0</v>
      </c>
      <c r="K91" s="19">
        <f t="shared" si="60"/>
        <v>0</v>
      </c>
      <c r="L91" s="19">
        <f>+F91+I91</f>
        <v>0</v>
      </c>
      <c r="M91" s="19">
        <v>0</v>
      </c>
      <c r="N91" s="19">
        <v>0</v>
      </c>
      <c r="O91" s="19">
        <f>+C91-J91</f>
        <v>0</v>
      </c>
      <c r="P91" s="19">
        <f>+K91-L91</f>
        <v>0</v>
      </c>
    </row>
    <row r="92" spans="1:16" x14ac:dyDescent="0.25">
      <c r="A92" s="16" t="s">
        <v>162</v>
      </c>
      <c r="B92" s="16" t="s">
        <v>163</v>
      </c>
      <c r="C92" s="19">
        <v>1681863504</v>
      </c>
      <c r="D92" s="19">
        <v>0</v>
      </c>
      <c r="E92" s="19">
        <v>0</v>
      </c>
      <c r="F92" s="19">
        <v>0</v>
      </c>
      <c r="G92" s="19">
        <v>1468394256</v>
      </c>
      <c r="H92" s="19">
        <v>1272012987</v>
      </c>
      <c r="I92" s="19">
        <v>0</v>
      </c>
      <c r="J92" s="19">
        <f t="shared" si="60"/>
        <v>1468394256</v>
      </c>
      <c r="K92" s="19">
        <f t="shared" si="60"/>
        <v>1272012987</v>
      </c>
      <c r="L92" s="19">
        <f>+F92+I92</f>
        <v>0</v>
      </c>
      <c r="M92" s="19">
        <f t="shared" si="55"/>
        <v>75.631166499228584</v>
      </c>
      <c r="N92" s="19">
        <f t="shared" si="56"/>
        <v>0</v>
      </c>
      <c r="O92" s="19">
        <f>+C92-J92</f>
        <v>213469248</v>
      </c>
      <c r="P92" s="19">
        <f>+K92-L92</f>
        <v>1272012987</v>
      </c>
    </row>
    <row r="93" spans="1:16" x14ac:dyDescent="0.25">
      <c r="A93" s="30" t="s">
        <v>164</v>
      </c>
      <c r="B93" s="30" t="s">
        <v>165</v>
      </c>
      <c r="C93" s="15">
        <f>+C94+C95+C96</f>
        <v>4836889346.9899998</v>
      </c>
      <c r="D93" s="15">
        <f>+D94+D95+D96</f>
        <v>0</v>
      </c>
      <c r="E93" s="15">
        <f t="shared" ref="E93:L93" si="61">+E94+E95+E96</f>
        <v>0</v>
      </c>
      <c r="F93" s="15">
        <f t="shared" si="61"/>
        <v>0</v>
      </c>
      <c r="G93" s="15">
        <f t="shared" si="61"/>
        <v>4205241625.9899998</v>
      </c>
      <c r="H93" s="15">
        <f t="shared" si="61"/>
        <v>3890824783</v>
      </c>
      <c r="I93" s="15">
        <f t="shared" si="61"/>
        <v>212108895</v>
      </c>
      <c r="J93" s="15">
        <f t="shared" si="61"/>
        <v>4205241625.9899998</v>
      </c>
      <c r="K93" s="15">
        <f t="shared" si="61"/>
        <v>3890824783</v>
      </c>
      <c r="L93" s="15">
        <f t="shared" si="61"/>
        <v>212108895</v>
      </c>
      <c r="M93" s="15">
        <f t="shared" si="55"/>
        <v>80.44064074819623</v>
      </c>
      <c r="N93" s="15">
        <f t="shared" si="56"/>
        <v>4.3852335619791578</v>
      </c>
      <c r="O93" s="15">
        <f>+O94+O95+O96</f>
        <v>631647721</v>
      </c>
      <c r="P93" s="15">
        <f>+P94+P95+P96</f>
        <v>3678715888</v>
      </c>
    </row>
    <row r="94" spans="1:16" x14ac:dyDescent="0.25">
      <c r="A94" s="16" t="s">
        <v>166</v>
      </c>
      <c r="B94" s="16" t="s">
        <v>167</v>
      </c>
      <c r="C94" s="18">
        <v>327602592.99000001</v>
      </c>
      <c r="D94" s="19">
        <v>0</v>
      </c>
      <c r="E94" s="19">
        <v>0</v>
      </c>
      <c r="F94" s="19">
        <v>0</v>
      </c>
      <c r="G94" s="19">
        <v>327602592.99000001</v>
      </c>
      <c r="H94" s="19">
        <v>13185750</v>
      </c>
      <c r="I94" s="19">
        <v>4773998</v>
      </c>
      <c r="J94" s="19">
        <f t="shared" ref="J94:K96" si="62">+D94+G94</f>
        <v>327602592.99000001</v>
      </c>
      <c r="K94" s="19">
        <f t="shared" si="62"/>
        <v>13185750</v>
      </c>
      <c r="L94" s="19">
        <f>+F94+I94</f>
        <v>4773998</v>
      </c>
      <c r="M94" s="19">
        <f t="shared" si="55"/>
        <v>4.0249223547514754</v>
      </c>
      <c r="N94" s="19">
        <f t="shared" si="56"/>
        <v>1.4572528124481985</v>
      </c>
      <c r="O94" s="19">
        <f>+C94-J94</f>
        <v>0</v>
      </c>
      <c r="P94" s="19">
        <f>+K94-L94</f>
        <v>8411752</v>
      </c>
    </row>
    <row r="95" spans="1:16" x14ac:dyDescent="0.25">
      <c r="A95" s="16" t="s">
        <v>168</v>
      </c>
      <c r="B95" s="16" t="s">
        <v>169</v>
      </c>
      <c r="C95" s="18">
        <v>270897007</v>
      </c>
      <c r="D95" s="19">
        <v>0</v>
      </c>
      <c r="E95" s="19">
        <v>0</v>
      </c>
      <c r="F95" s="19">
        <v>0</v>
      </c>
      <c r="G95" s="19">
        <v>89249286</v>
      </c>
      <c r="H95" s="19">
        <v>89249286</v>
      </c>
      <c r="I95" s="19">
        <v>0</v>
      </c>
      <c r="J95" s="19">
        <f t="shared" si="62"/>
        <v>89249286</v>
      </c>
      <c r="K95" s="19">
        <f t="shared" si="62"/>
        <v>89249286</v>
      </c>
      <c r="L95" s="19">
        <f>+F95+I95</f>
        <v>0</v>
      </c>
      <c r="M95" s="19">
        <f t="shared" si="55"/>
        <v>32.945836865595197</v>
      </c>
      <c r="N95" s="19">
        <f t="shared" si="56"/>
        <v>0</v>
      </c>
      <c r="O95" s="19">
        <f>+C95-J95</f>
        <v>181647721</v>
      </c>
      <c r="P95" s="19">
        <f>+K95-L95</f>
        <v>89249286</v>
      </c>
    </row>
    <row r="96" spans="1:16" x14ac:dyDescent="0.25">
      <c r="A96" s="16" t="s">
        <v>170</v>
      </c>
      <c r="B96" s="16" t="s">
        <v>171</v>
      </c>
      <c r="C96" s="18">
        <v>4238389747</v>
      </c>
      <c r="D96" s="19">
        <v>0</v>
      </c>
      <c r="E96" s="19">
        <v>0</v>
      </c>
      <c r="F96" s="19">
        <v>0</v>
      </c>
      <c r="G96" s="19">
        <v>3788389747</v>
      </c>
      <c r="H96" s="19">
        <v>3788389747</v>
      </c>
      <c r="I96" s="19">
        <v>207334897</v>
      </c>
      <c r="J96" s="19">
        <f t="shared" si="62"/>
        <v>3788389747</v>
      </c>
      <c r="K96" s="19">
        <f t="shared" si="62"/>
        <v>3788389747</v>
      </c>
      <c r="L96" s="19">
        <f>+F96+I96</f>
        <v>207334897</v>
      </c>
      <c r="M96" s="19">
        <f t="shared" si="55"/>
        <v>89.382760273084443</v>
      </c>
      <c r="N96" s="19">
        <f t="shared" si="56"/>
        <v>4.8918317893429917</v>
      </c>
      <c r="O96" s="19">
        <f>+C96-J96</f>
        <v>450000000</v>
      </c>
      <c r="P96" s="19">
        <f>+K96-L96</f>
        <v>3581054850</v>
      </c>
    </row>
    <row r="97" spans="1:16" x14ac:dyDescent="0.25">
      <c r="A97" s="30" t="s">
        <v>172</v>
      </c>
      <c r="B97" s="30" t="s">
        <v>173</v>
      </c>
      <c r="C97" s="15">
        <f>+C98+C99+C100+C101</f>
        <v>1766769476.0699999</v>
      </c>
      <c r="D97" s="15">
        <f>+D98+D99+D100+D101</f>
        <v>0</v>
      </c>
      <c r="E97" s="15">
        <f t="shared" ref="E97:L97" si="63">+E98+E99+E100+E101</f>
        <v>0</v>
      </c>
      <c r="F97" s="15">
        <f t="shared" si="63"/>
        <v>0</v>
      </c>
      <c r="G97" s="15">
        <f t="shared" si="63"/>
        <v>894496023.93000007</v>
      </c>
      <c r="H97" s="15">
        <f t="shared" si="63"/>
        <v>874749076.93000007</v>
      </c>
      <c r="I97" s="15">
        <f t="shared" si="63"/>
        <v>0</v>
      </c>
      <c r="J97" s="15">
        <f t="shared" si="63"/>
        <v>894496023.93000007</v>
      </c>
      <c r="K97" s="15">
        <f t="shared" si="63"/>
        <v>874749076.93000007</v>
      </c>
      <c r="L97" s="15">
        <f t="shared" si="63"/>
        <v>0</v>
      </c>
      <c r="M97" s="15">
        <f t="shared" si="55"/>
        <v>49.511217438269931</v>
      </c>
      <c r="N97" s="15">
        <f t="shared" si="56"/>
        <v>0</v>
      </c>
      <c r="O97" s="15">
        <f>+O98+O99+O100+O101</f>
        <v>872273452.13999999</v>
      </c>
      <c r="P97" s="15">
        <f>+P98+P99+P100+P101</f>
        <v>874749076.93000007</v>
      </c>
    </row>
    <row r="98" spans="1:16" x14ac:dyDescent="0.25">
      <c r="A98" s="16" t="s">
        <v>273</v>
      </c>
      <c r="B98" s="16" t="s">
        <v>274</v>
      </c>
      <c r="C98" s="18">
        <v>638472000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f>+D98+G98</f>
        <v>0</v>
      </c>
      <c r="K98" s="19">
        <f>+E98+H98</f>
        <v>0</v>
      </c>
      <c r="L98" s="19">
        <f>+F98+I98</f>
        <v>0</v>
      </c>
      <c r="M98" s="19">
        <f>K98/C98*100</f>
        <v>0</v>
      </c>
      <c r="N98" s="19">
        <f>+L98/C98*100</f>
        <v>0</v>
      </c>
      <c r="O98" s="19">
        <f>+C98-J98</f>
        <v>638472000</v>
      </c>
      <c r="P98" s="19">
        <f>+K98-L98</f>
        <v>0</v>
      </c>
    </row>
    <row r="99" spans="1:16" x14ac:dyDescent="0.25">
      <c r="A99" s="16" t="s">
        <v>174</v>
      </c>
      <c r="B99" s="16" t="s">
        <v>175</v>
      </c>
      <c r="C99" s="18">
        <v>448458000</v>
      </c>
      <c r="D99" s="19">
        <v>0</v>
      </c>
      <c r="E99" s="19">
        <v>0</v>
      </c>
      <c r="F99" s="19">
        <v>0</v>
      </c>
      <c r="G99" s="19">
        <v>448458000</v>
      </c>
      <c r="H99" s="19">
        <v>448458000</v>
      </c>
      <c r="I99" s="19">
        <v>0</v>
      </c>
      <c r="J99" s="19">
        <f t="shared" ref="J99:K101" si="64">+D99+G99</f>
        <v>448458000</v>
      </c>
      <c r="K99" s="19">
        <f t="shared" si="64"/>
        <v>448458000</v>
      </c>
      <c r="L99" s="19">
        <f>+F99+I99</f>
        <v>0</v>
      </c>
      <c r="M99" s="19">
        <f t="shared" si="55"/>
        <v>100</v>
      </c>
      <c r="N99" s="19">
        <f t="shared" si="56"/>
        <v>0</v>
      </c>
      <c r="O99" s="19">
        <f>+C99-J99</f>
        <v>0</v>
      </c>
      <c r="P99" s="19">
        <f>+K99-L99</f>
        <v>448458000</v>
      </c>
    </row>
    <row r="100" spans="1:16" x14ac:dyDescent="0.25">
      <c r="A100" s="16" t="s">
        <v>176</v>
      </c>
      <c r="B100" s="16" t="s">
        <v>177</v>
      </c>
      <c r="C100" s="18">
        <v>650092529</v>
      </c>
      <c r="D100" s="19">
        <v>0</v>
      </c>
      <c r="E100" s="19">
        <v>0</v>
      </c>
      <c r="F100" s="19">
        <v>0</v>
      </c>
      <c r="G100" s="19">
        <v>421291076.93000001</v>
      </c>
      <c r="H100" s="19">
        <v>421291076.93000001</v>
      </c>
      <c r="I100" s="19">
        <v>0</v>
      </c>
      <c r="J100" s="19">
        <f t="shared" si="64"/>
        <v>421291076.93000001</v>
      </c>
      <c r="K100" s="19">
        <f t="shared" si="64"/>
        <v>421291076.93000001</v>
      </c>
      <c r="L100" s="19">
        <f>+F100+I100</f>
        <v>0</v>
      </c>
      <c r="M100" s="19">
        <f t="shared" si="55"/>
        <v>64.804786724444881</v>
      </c>
      <c r="N100" s="19">
        <f t="shared" si="56"/>
        <v>0</v>
      </c>
      <c r="O100" s="19">
        <f>+C100-J100</f>
        <v>228801452.06999999</v>
      </c>
      <c r="P100" s="19">
        <f>+K100-L100</f>
        <v>421291076.93000001</v>
      </c>
    </row>
    <row r="101" spans="1:16" x14ac:dyDescent="0.25">
      <c r="A101" s="16" t="s">
        <v>178</v>
      </c>
      <c r="B101" s="16" t="s">
        <v>7</v>
      </c>
      <c r="C101" s="18">
        <v>29746947.07</v>
      </c>
      <c r="D101" s="19">
        <v>0</v>
      </c>
      <c r="E101" s="19">
        <v>0</v>
      </c>
      <c r="F101" s="19">
        <v>0</v>
      </c>
      <c r="G101" s="19">
        <v>24746947</v>
      </c>
      <c r="H101" s="19">
        <v>5000000</v>
      </c>
      <c r="I101" s="19">
        <v>0</v>
      </c>
      <c r="J101" s="19">
        <f t="shared" si="64"/>
        <v>24746947</v>
      </c>
      <c r="K101" s="19">
        <f t="shared" si="64"/>
        <v>5000000</v>
      </c>
      <c r="L101" s="19">
        <f>+F101+I101</f>
        <v>0</v>
      </c>
      <c r="M101" s="19">
        <f t="shared" si="55"/>
        <v>16.808447563489747</v>
      </c>
      <c r="N101" s="19">
        <f t="shared" si="56"/>
        <v>0</v>
      </c>
      <c r="O101" s="19">
        <f>+C101-J101</f>
        <v>5000000.07</v>
      </c>
      <c r="P101" s="19">
        <f>+K101-L101</f>
        <v>5000000</v>
      </c>
    </row>
    <row r="102" spans="1:16" x14ac:dyDescent="0.25">
      <c r="A102" s="30" t="s">
        <v>179</v>
      </c>
      <c r="B102" s="30" t="s">
        <v>180</v>
      </c>
      <c r="C102" s="15">
        <f t="shared" ref="C102:L102" si="65">+C103</f>
        <v>21786624</v>
      </c>
      <c r="D102" s="15">
        <f t="shared" si="65"/>
        <v>0</v>
      </c>
      <c r="E102" s="15">
        <f t="shared" si="65"/>
        <v>0</v>
      </c>
      <c r="F102" s="15">
        <f t="shared" si="65"/>
        <v>0</v>
      </c>
      <c r="G102" s="15">
        <f t="shared" si="65"/>
        <v>0</v>
      </c>
      <c r="H102" s="15">
        <f t="shared" si="65"/>
        <v>0</v>
      </c>
      <c r="I102" s="15">
        <f t="shared" si="65"/>
        <v>0</v>
      </c>
      <c r="J102" s="15">
        <f t="shared" si="65"/>
        <v>0</v>
      </c>
      <c r="K102" s="15">
        <f t="shared" si="65"/>
        <v>0</v>
      </c>
      <c r="L102" s="15">
        <f t="shared" si="65"/>
        <v>0</v>
      </c>
      <c r="M102" s="15">
        <f t="shared" si="55"/>
        <v>0</v>
      </c>
      <c r="N102" s="15">
        <f t="shared" si="56"/>
        <v>0</v>
      </c>
      <c r="O102" s="15">
        <f>+O103</f>
        <v>21786624</v>
      </c>
      <c r="P102" s="15">
        <f>+P103</f>
        <v>0</v>
      </c>
    </row>
    <row r="103" spans="1:16" x14ac:dyDescent="0.25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f>+D103+G103</f>
        <v>0</v>
      </c>
      <c r="K103" s="19">
        <f>+E103+H103</f>
        <v>0</v>
      </c>
      <c r="L103" s="19">
        <f>+F103+I103</f>
        <v>0</v>
      </c>
      <c r="M103" s="19">
        <f t="shared" si="55"/>
        <v>0</v>
      </c>
      <c r="N103" s="19">
        <f t="shared" si="56"/>
        <v>0</v>
      </c>
      <c r="O103" s="19">
        <f>+C103-J103</f>
        <v>21786624</v>
      </c>
      <c r="P103" s="19">
        <f>+K103-L103</f>
        <v>0</v>
      </c>
    </row>
    <row r="104" spans="1:16" x14ac:dyDescent="0.25">
      <c r="A104" s="30" t="s">
        <v>183</v>
      </c>
      <c r="B104" s="30" t="s">
        <v>184</v>
      </c>
      <c r="C104" s="15">
        <f t="shared" ref="C104:L104" si="66">+C105</f>
        <v>72798370.659999996</v>
      </c>
      <c r="D104" s="15">
        <f t="shared" si="66"/>
        <v>0</v>
      </c>
      <c r="E104" s="15">
        <f t="shared" si="66"/>
        <v>0</v>
      </c>
      <c r="F104" s="15">
        <f t="shared" si="66"/>
        <v>0</v>
      </c>
      <c r="G104" s="15">
        <f t="shared" si="66"/>
        <v>72798370.659999996</v>
      </c>
      <c r="H104" s="15">
        <f t="shared" si="66"/>
        <v>72798370.659999996</v>
      </c>
      <c r="I104" s="15">
        <f t="shared" si="66"/>
        <v>0</v>
      </c>
      <c r="J104" s="15">
        <f t="shared" si="66"/>
        <v>72798370.659999996</v>
      </c>
      <c r="K104" s="15">
        <f t="shared" si="66"/>
        <v>72798370.659999996</v>
      </c>
      <c r="L104" s="15">
        <f t="shared" si="66"/>
        <v>0</v>
      </c>
      <c r="M104" s="15">
        <f t="shared" si="55"/>
        <v>100</v>
      </c>
      <c r="N104" s="15">
        <f t="shared" si="56"/>
        <v>0</v>
      </c>
      <c r="O104" s="15">
        <f>+O105</f>
        <v>0</v>
      </c>
      <c r="P104" s="15">
        <f>+P105</f>
        <v>72798370.659999996</v>
      </c>
    </row>
    <row r="105" spans="1:16" x14ac:dyDescent="0.25">
      <c r="A105" s="16" t="s">
        <v>185</v>
      </c>
      <c r="B105" s="16" t="s">
        <v>186</v>
      </c>
      <c r="C105" s="18">
        <v>72798370.659999996</v>
      </c>
      <c r="D105" s="19">
        <v>0</v>
      </c>
      <c r="E105" s="19">
        <v>0</v>
      </c>
      <c r="F105" s="19">
        <v>0</v>
      </c>
      <c r="G105" s="19">
        <v>72798370.659999996</v>
      </c>
      <c r="H105" s="19">
        <v>72798370.659999996</v>
      </c>
      <c r="I105" s="19">
        <v>0</v>
      </c>
      <c r="J105" s="19">
        <f>+D105+G105</f>
        <v>72798370.659999996</v>
      </c>
      <c r="K105" s="19">
        <f>+E105+H105</f>
        <v>72798370.659999996</v>
      </c>
      <c r="L105" s="19">
        <f>+F105+I105</f>
        <v>0</v>
      </c>
      <c r="M105" s="19">
        <f t="shared" si="55"/>
        <v>100</v>
      </c>
      <c r="N105" s="19">
        <f t="shared" si="56"/>
        <v>0</v>
      </c>
      <c r="O105" s="19">
        <f>+C105-J105</f>
        <v>0</v>
      </c>
      <c r="P105" s="19">
        <f>+K105-L105</f>
        <v>72798370.659999996</v>
      </c>
    </row>
    <row r="106" spans="1:16" x14ac:dyDescent="0.25">
      <c r="A106" s="30" t="s">
        <v>187</v>
      </c>
      <c r="B106" s="30" t="s">
        <v>34</v>
      </c>
      <c r="C106" s="15">
        <f>+C107+C108</f>
        <v>268500000</v>
      </c>
      <c r="D106" s="15">
        <f>+D107+D108</f>
        <v>0</v>
      </c>
      <c r="E106" s="15">
        <f t="shared" ref="E106:L106" si="67">+E107+E108</f>
        <v>0</v>
      </c>
      <c r="F106" s="15">
        <f t="shared" si="67"/>
        <v>0</v>
      </c>
      <c r="G106" s="15">
        <f t="shared" si="67"/>
        <v>268500000</v>
      </c>
      <c r="H106" s="15">
        <f t="shared" si="67"/>
        <v>73077942</v>
      </c>
      <c r="I106" s="15">
        <f t="shared" si="67"/>
        <v>4577942</v>
      </c>
      <c r="J106" s="15">
        <f t="shared" si="67"/>
        <v>268500000</v>
      </c>
      <c r="K106" s="15">
        <f t="shared" si="67"/>
        <v>73077942</v>
      </c>
      <c r="L106" s="15">
        <f t="shared" si="67"/>
        <v>4577942</v>
      </c>
      <c r="M106" s="15">
        <f t="shared" si="55"/>
        <v>27.21711061452514</v>
      </c>
      <c r="N106" s="15">
        <f t="shared" si="56"/>
        <v>1.7050063314711359</v>
      </c>
      <c r="O106" s="15">
        <f>+O107+O108</f>
        <v>0</v>
      </c>
      <c r="P106" s="15">
        <f>+P107+P108</f>
        <v>68500000</v>
      </c>
    </row>
    <row r="107" spans="1:16" x14ac:dyDescent="0.25">
      <c r="A107" s="16" t="s">
        <v>188</v>
      </c>
      <c r="B107" s="16" t="s">
        <v>189</v>
      </c>
      <c r="C107" s="18">
        <v>180000000</v>
      </c>
      <c r="D107" s="19">
        <v>0</v>
      </c>
      <c r="E107" s="19">
        <v>0</v>
      </c>
      <c r="F107" s="19">
        <v>0</v>
      </c>
      <c r="G107" s="19">
        <v>180000000</v>
      </c>
      <c r="H107" s="19">
        <v>4299593</v>
      </c>
      <c r="I107" s="19">
        <v>4299593</v>
      </c>
      <c r="J107" s="19">
        <f t="shared" ref="J107:L108" si="68">+D107+G107</f>
        <v>180000000</v>
      </c>
      <c r="K107" s="19">
        <f t="shared" si="68"/>
        <v>4299593</v>
      </c>
      <c r="L107" s="19">
        <f t="shared" si="68"/>
        <v>4299593</v>
      </c>
      <c r="M107" s="19">
        <f t="shared" si="55"/>
        <v>2.3886627777777778</v>
      </c>
      <c r="N107" s="19">
        <f t="shared" si="56"/>
        <v>2.3886627777777778</v>
      </c>
      <c r="O107" s="19">
        <f>+C107-J107</f>
        <v>0</v>
      </c>
      <c r="P107" s="19">
        <f>+K107-L107</f>
        <v>0</v>
      </c>
    </row>
    <row r="108" spans="1:16" s="13" customFormat="1" x14ac:dyDescent="0.25">
      <c r="A108" s="16" t="s">
        <v>190</v>
      </c>
      <c r="B108" s="16" t="s">
        <v>191</v>
      </c>
      <c r="C108" s="18">
        <v>88500000</v>
      </c>
      <c r="D108" s="19">
        <v>0</v>
      </c>
      <c r="E108" s="19">
        <v>0</v>
      </c>
      <c r="F108" s="19">
        <v>0</v>
      </c>
      <c r="G108" s="19">
        <v>88500000</v>
      </c>
      <c r="H108" s="19">
        <v>68778349</v>
      </c>
      <c r="I108" s="19">
        <v>278349</v>
      </c>
      <c r="J108" s="19">
        <f t="shared" si="68"/>
        <v>88500000</v>
      </c>
      <c r="K108" s="19">
        <f t="shared" si="68"/>
        <v>68778349</v>
      </c>
      <c r="L108" s="19">
        <f t="shared" si="68"/>
        <v>278349</v>
      </c>
      <c r="M108" s="19">
        <f t="shared" si="55"/>
        <v>77.715648587570612</v>
      </c>
      <c r="N108" s="19">
        <f t="shared" si="56"/>
        <v>0.31451864406779662</v>
      </c>
      <c r="O108" s="19">
        <f>+C108-J108</f>
        <v>0</v>
      </c>
      <c r="P108" s="19">
        <f>+K108-L108</f>
        <v>68500000</v>
      </c>
    </row>
    <row r="109" spans="1:16" x14ac:dyDescent="0.25">
      <c r="A109" s="30" t="s">
        <v>222</v>
      </c>
      <c r="B109" s="30" t="s">
        <v>8</v>
      </c>
      <c r="C109" s="15">
        <f>+C110+C115+C118</f>
        <v>102759478</v>
      </c>
      <c r="D109" s="15">
        <f t="shared" ref="D109:L109" si="69">+D110+D115+D118</f>
        <v>0</v>
      </c>
      <c r="E109" s="15">
        <f t="shared" si="69"/>
        <v>0</v>
      </c>
      <c r="F109" s="15">
        <f t="shared" si="69"/>
        <v>0</v>
      </c>
      <c r="G109" s="15">
        <f t="shared" si="69"/>
        <v>2759478</v>
      </c>
      <c r="H109" s="15">
        <f t="shared" si="69"/>
        <v>2759478</v>
      </c>
      <c r="I109" s="15">
        <f t="shared" si="69"/>
        <v>0</v>
      </c>
      <c r="J109" s="15">
        <f t="shared" si="69"/>
        <v>2759478</v>
      </c>
      <c r="K109" s="15">
        <f t="shared" si="69"/>
        <v>2759478</v>
      </c>
      <c r="L109" s="15">
        <f t="shared" si="69"/>
        <v>0</v>
      </c>
      <c r="M109" s="15">
        <v>0</v>
      </c>
      <c r="N109" s="15">
        <v>0</v>
      </c>
      <c r="O109" s="15">
        <f>+O110+O115+O118</f>
        <v>100000000</v>
      </c>
      <c r="P109" s="15">
        <f>+P110+P115+P118</f>
        <v>2759478</v>
      </c>
    </row>
    <row r="110" spans="1:16" ht="25.5" x14ac:dyDescent="0.25">
      <c r="A110" s="14" t="s">
        <v>223</v>
      </c>
      <c r="B110" s="63" t="s">
        <v>226</v>
      </c>
      <c r="C110" s="15">
        <f t="shared" ref="C110:L123" si="70">+C111</f>
        <v>0</v>
      </c>
      <c r="D110" s="15">
        <f t="shared" si="70"/>
        <v>0</v>
      </c>
      <c r="E110" s="15">
        <f t="shared" si="70"/>
        <v>0</v>
      </c>
      <c r="F110" s="15">
        <f t="shared" si="70"/>
        <v>0</v>
      </c>
      <c r="G110" s="15">
        <f t="shared" si="70"/>
        <v>0</v>
      </c>
      <c r="H110" s="15">
        <f t="shared" si="70"/>
        <v>0</v>
      </c>
      <c r="I110" s="15">
        <f t="shared" si="70"/>
        <v>0</v>
      </c>
      <c r="J110" s="15">
        <f t="shared" si="70"/>
        <v>0</v>
      </c>
      <c r="K110" s="15">
        <f t="shared" si="70"/>
        <v>0</v>
      </c>
      <c r="L110" s="15">
        <f t="shared" si="70"/>
        <v>0</v>
      </c>
      <c r="M110" s="15">
        <v>0</v>
      </c>
      <c r="N110" s="15">
        <v>0</v>
      </c>
      <c r="O110" s="15">
        <f t="shared" ref="O110:P116" si="71">+O111</f>
        <v>0</v>
      </c>
      <c r="P110" s="15">
        <f t="shared" si="71"/>
        <v>0</v>
      </c>
    </row>
    <row r="111" spans="1:16" x14ac:dyDescent="0.25">
      <c r="A111" s="30" t="s">
        <v>224</v>
      </c>
      <c r="B111" s="30" t="s">
        <v>227</v>
      </c>
      <c r="C111" s="15">
        <f t="shared" si="70"/>
        <v>0</v>
      </c>
      <c r="D111" s="15">
        <f t="shared" si="70"/>
        <v>0</v>
      </c>
      <c r="E111" s="15">
        <f t="shared" si="70"/>
        <v>0</v>
      </c>
      <c r="F111" s="15">
        <f t="shared" si="70"/>
        <v>0</v>
      </c>
      <c r="G111" s="15">
        <f t="shared" si="70"/>
        <v>0</v>
      </c>
      <c r="H111" s="15">
        <f t="shared" si="70"/>
        <v>0</v>
      </c>
      <c r="I111" s="15">
        <f t="shared" si="70"/>
        <v>0</v>
      </c>
      <c r="J111" s="15">
        <f t="shared" si="70"/>
        <v>0</v>
      </c>
      <c r="K111" s="15">
        <f t="shared" si="70"/>
        <v>0</v>
      </c>
      <c r="L111" s="15">
        <f t="shared" si="70"/>
        <v>0</v>
      </c>
      <c r="M111" s="15">
        <v>0</v>
      </c>
      <c r="N111" s="15">
        <v>0</v>
      </c>
      <c r="O111" s="15">
        <f t="shared" si="71"/>
        <v>0</v>
      </c>
      <c r="P111" s="15">
        <f t="shared" si="71"/>
        <v>0</v>
      </c>
    </row>
    <row r="112" spans="1:16" x14ac:dyDescent="0.25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f>+D112+G112</f>
        <v>0</v>
      </c>
      <c r="K112" s="19">
        <f>+E112+H112</f>
        <v>0</v>
      </c>
      <c r="L112" s="19">
        <f>+F112+I112</f>
        <v>0</v>
      </c>
      <c r="M112" s="19">
        <v>0</v>
      </c>
      <c r="N112" s="19">
        <v>0</v>
      </c>
      <c r="O112" s="19">
        <f>+C112-J112</f>
        <v>0</v>
      </c>
      <c r="P112" s="19">
        <f>+K112-L112</f>
        <v>0</v>
      </c>
    </row>
    <row r="113" spans="1:16" x14ac:dyDescent="0.25">
      <c r="A113" s="30" t="s">
        <v>286</v>
      </c>
      <c r="B113" s="30" t="s">
        <v>287</v>
      </c>
      <c r="C113" s="15">
        <f t="shared" si="70"/>
        <v>0</v>
      </c>
      <c r="D113" s="15">
        <f t="shared" si="70"/>
        <v>0</v>
      </c>
      <c r="E113" s="15">
        <f t="shared" si="70"/>
        <v>0</v>
      </c>
      <c r="F113" s="15">
        <f t="shared" si="70"/>
        <v>0</v>
      </c>
      <c r="G113" s="15">
        <f t="shared" si="70"/>
        <v>0</v>
      </c>
      <c r="H113" s="15">
        <f t="shared" si="70"/>
        <v>0</v>
      </c>
      <c r="I113" s="15">
        <f t="shared" si="70"/>
        <v>0</v>
      </c>
      <c r="J113" s="15">
        <f t="shared" si="70"/>
        <v>0</v>
      </c>
      <c r="K113" s="15">
        <f t="shared" si="70"/>
        <v>0</v>
      </c>
      <c r="L113" s="15">
        <f t="shared" si="70"/>
        <v>0</v>
      </c>
      <c r="M113" s="15">
        <v>0</v>
      </c>
      <c r="N113" s="15">
        <v>0</v>
      </c>
      <c r="O113" s="15">
        <f t="shared" si="71"/>
        <v>0</v>
      </c>
      <c r="P113" s="15">
        <f t="shared" si="71"/>
        <v>0</v>
      </c>
    </row>
    <row r="114" spans="1:16" x14ac:dyDescent="0.25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f>+D114+G114</f>
        <v>0</v>
      </c>
      <c r="K114" s="19">
        <f>+E114+H114</f>
        <v>0</v>
      </c>
      <c r="L114" s="19">
        <f>+F114+I114</f>
        <v>0</v>
      </c>
      <c r="M114" s="19">
        <v>0</v>
      </c>
      <c r="N114" s="19">
        <v>0</v>
      </c>
      <c r="O114" s="19">
        <f>+C114-J114</f>
        <v>0</v>
      </c>
      <c r="P114" s="19">
        <f>+K114-L114</f>
        <v>0</v>
      </c>
    </row>
    <row r="115" spans="1:16" x14ac:dyDescent="0.25">
      <c r="A115" s="14" t="s">
        <v>275</v>
      </c>
      <c r="B115" s="63" t="s">
        <v>276</v>
      </c>
      <c r="C115" s="15">
        <f t="shared" si="70"/>
        <v>0</v>
      </c>
      <c r="D115" s="15">
        <f t="shared" si="70"/>
        <v>0</v>
      </c>
      <c r="E115" s="15">
        <f t="shared" si="70"/>
        <v>0</v>
      </c>
      <c r="F115" s="15">
        <f t="shared" si="70"/>
        <v>0</v>
      </c>
      <c r="G115" s="15">
        <f t="shared" si="70"/>
        <v>0</v>
      </c>
      <c r="H115" s="15">
        <f t="shared" si="70"/>
        <v>0</v>
      </c>
      <c r="I115" s="15">
        <f t="shared" si="70"/>
        <v>0</v>
      </c>
      <c r="J115" s="15">
        <f t="shared" si="70"/>
        <v>0</v>
      </c>
      <c r="K115" s="15">
        <f t="shared" si="70"/>
        <v>0</v>
      </c>
      <c r="L115" s="15">
        <f t="shared" si="70"/>
        <v>0</v>
      </c>
      <c r="M115" s="15">
        <v>0</v>
      </c>
      <c r="N115" s="15">
        <v>0</v>
      </c>
      <c r="O115" s="15">
        <f t="shared" si="71"/>
        <v>0</v>
      </c>
      <c r="P115" s="15">
        <f t="shared" si="71"/>
        <v>0</v>
      </c>
    </row>
    <row r="116" spans="1:16" x14ac:dyDescent="0.25">
      <c r="A116" s="30" t="s">
        <v>277</v>
      </c>
      <c r="B116" s="63" t="s">
        <v>276</v>
      </c>
      <c r="C116" s="15">
        <f t="shared" si="70"/>
        <v>0</v>
      </c>
      <c r="D116" s="15">
        <f t="shared" si="70"/>
        <v>0</v>
      </c>
      <c r="E116" s="15">
        <f t="shared" si="70"/>
        <v>0</v>
      </c>
      <c r="F116" s="15">
        <f t="shared" si="70"/>
        <v>0</v>
      </c>
      <c r="G116" s="15">
        <f t="shared" si="70"/>
        <v>0</v>
      </c>
      <c r="H116" s="15">
        <f t="shared" si="70"/>
        <v>0</v>
      </c>
      <c r="I116" s="15">
        <f t="shared" si="70"/>
        <v>0</v>
      </c>
      <c r="J116" s="15">
        <f t="shared" si="70"/>
        <v>0</v>
      </c>
      <c r="K116" s="15">
        <f t="shared" si="70"/>
        <v>0</v>
      </c>
      <c r="L116" s="15">
        <f t="shared" si="70"/>
        <v>0</v>
      </c>
      <c r="M116" s="15">
        <v>0</v>
      </c>
      <c r="N116" s="15">
        <v>0</v>
      </c>
      <c r="O116" s="15">
        <f t="shared" si="71"/>
        <v>0</v>
      </c>
      <c r="P116" s="15">
        <f t="shared" si="71"/>
        <v>0</v>
      </c>
    </row>
    <row r="117" spans="1:16" x14ac:dyDescent="0.25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f>+D117+G117</f>
        <v>0</v>
      </c>
      <c r="K117" s="19">
        <f>+E117+H117</f>
        <v>0</v>
      </c>
      <c r="L117" s="19">
        <f>+F117+I117</f>
        <v>0</v>
      </c>
      <c r="M117" s="19">
        <v>0</v>
      </c>
      <c r="N117" s="19">
        <v>0</v>
      </c>
      <c r="O117" s="19">
        <f>+C117-J117</f>
        <v>0</v>
      </c>
      <c r="P117" s="19">
        <f>+K117-L117</f>
        <v>0</v>
      </c>
    </row>
    <row r="118" spans="1:16" x14ac:dyDescent="0.25">
      <c r="A118" s="14" t="s">
        <v>288</v>
      </c>
      <c r="B118" s="63" t="s">
        <v>289</v>
      </c>
      <c r="C118" s="15">
        <f t="shared" si="70"/>
        <v>102759478</v>
      </c>
      <c r="D118" s="15">
        <f t="shared" si="70"/>
        <v>0</v>
      </c>
      <c r="E118" s="15">
        <f t="shared" si="70"/>
        <v>0</v>
      </c>
      <c r="F118" s="15">
        <f t="shared" si="70"/>
        <v>0</v>
      </c>
      <c r="G118" s="15">
        <f t="shared" si="70"/>
        <v>2759478</v>
      </c>
      <c r="H118" s="15">
        <f t="shared" si="70"/>
        <v>2759478</v>
      </c>
      <c r="I118" s="15">
        <f t="shared" si="70"/>
        <v>0</v>
      </c>
      <c r="J118" s="15">
        <f t="shared" si="70"/>
        <v>2759478</v>
      </c>
      <c r="K118" s="15">
        <f t="shared" si="70"/>
        <v>2759478</v>
      </c>
      <c r="L118" s="15">
        <f t="shared" si="70"/>
        <v>0</v>
      </c>
      <c r="M118" s="15">
        <v>0</v>
      </c>
      <c r="N118" s="15">
        <v>0</v>
      </c>
      <c r="O118" s="15">
        <f>+O119</f>
        <v>100000000</v>
      </c>
      <c r="P118" s="15">
        <f>+P119</f>
        <v>2759478</v>
      </c>
    </row>
    <row r="119" spans="1:16" x14ac:dyDescent="0.25">
      <c r="A119" s="30" t="s">
        <v>290</v>
      </c>
      <c r="B119" s="30" t="s">
        <v>291</v>
      </c>
      <c r="C119" s="15">
        <f t="shared" si="70"/>
        <v>102759478</v>
      </c>
      <c r="D119" s="15">
        <f t="shared" si="70"/>
        <v>0</v>
      </c>
      <c r="E119" s="15">
        <f t="shared" si="70"/>
        <v>0</v>
      </c>
      <c r="F119" s="15">
        <f t="shared" si="70"/>
        <v>0</v>
      </c>
      <c r="G119" s="15">
        <f t="shared" si="70"/>
        <v>2759478</v>
      </c>
      <c r="H119" s="15">
        <f t="shared" si="70"/>
        <v>2759478</v>
      </c>
      <c r="I119" s="15">
        <f t="shared" si="70"/>
        <v>0</v>
      </c>
      <c r="J119" s="15">
        <f t="shared" si="70"/>
        <v>2759478</v>
      </c>
      <c r="K119" s="15">
        <f t="shared" si="70"/>
        <v>2759478</v>
      </c>
      <c r="L119" s="15">
        <f t="shared" si="70"/>
        <v>0</v>
      </c>
      <c r="M119" s="15">
        <v>0</v>
      </c>
      <c r="N119" s="15">
        <v>0</v>
      </c>
      <c r="O119" s="15">
        <f>+O120</f>
        <v>100000000</v>
      </c>
      <c r="P119" s="15">
        <f>+P120</f>
        <v>2759478</v>
      </c>
    </row>
    <row r="120" spans="1:16" x14ac:dyDescent="0.25">
      <c r="A120" s="16" t="s">
        <v>292</v>
      </c>
      <c r="B120" s="16" t="s">
        <v>293</v>
      </c>
      <c r="C120" s="18">
        <v>102759478</v>
      </c>
      <c r="D120" s="19">
        <v>0</v>
      </c>
      <c r="E120" s="19">
        <v>0</v>
      </c>
      <c r="F120" s="19">
        <v>0</v>
      </c>
      <c r="G120" s="19">
        <v>2759478</v>
      </c>
      <c r="H120" s="19">
        <v>2759478</v>
      </c>
      <c r="I120" s="19">
        <v>0</v>
      </c>
      <c r="J120" s="19">
        <f>+D120+G120</f>
        <v>2759478</v>
      </c>
      <c r="K120" s="19">
        <f>+E120+H120</f>
        <v>2759478</v>
      </c>
      <c r="L120" s="19">
        <f>+F120+I120</f>
        <v>0</v>
      </c>
      <c r="M120" s="19">
        <v>0</v>
      </c>
      <c r="N120" s="19">
        <v>0</v>
      </c>
      <c r="O120" s="19">
        <f>+C120-J120</f>
        <v>100000000</v>
      </c>
      <c r="P120" s="19">
        <f>+K120-L120</f>
        <v>2759478</v>
      </c>
    </row>
    <row r="121" spans="1:16" x14ac:dyDescent="0.25">
      <c r="A121" s="30" t="s">
        <v>249</v>
      </c>
      <c r="B121" s="30" t="s">
        <v>250</v>
      </c>
      <c r="C121" s="15">
        <f>+C122+C125</f>
        <v>0</v>
      </c>
      <c r="D121" s="15">
        <f>+D122+D125</f>
        <v>0</v>
      </c>
      <c r="E121" s="15">
        <f t="shared" ref="E121:L121" si="72">+E122+E125</f>
        <v>0</v>
      </c>
      <c r="F121" s="15">
        <f t="shared" si="72"/>
        <v>0</v>
      </c>
      <c r="G121" s="15">
        <f t="shared" si="72"/>
        <v>0</v>
      </c>
      <c r="H121" s="15">
        <f t="shared" si="72"/>
        <v>0</v>
      </c>
      <c r="I121" s="15">
        <f t="shared" si="72"/>
        <v>0</v>
      </c>
      <c r="J121" s="15">
        <f t="shared" si="72"/>
        <v>0</v>
      </c>
      <c r="K121" s="15">
        <f t="shared" si="72"/>
        <v>0</v>
      </c>
      <c r="L121" s="15">
        <f t="shared" si="72"/>
        <v>0</v>
      </c>
      <c r="M121" s="15">
        <v>0</v>
      </c>
      <c r="N121" s="15">
        <v>0</v>
      </c>
      <c r="O121" s="15">
        <f>+O122+O125</f>
        <v>0</v>
      </c>
      <c r="P121" s="15">
        <f>+P122+P125</f>
        <v>0</v>
      </c>
    </row>
    <row r="122" spans="1:16" x14ac:dyDescent="0.25">
      <c r="A122" s="14" t="s">
        <v>251</v>
      </c>
      <c r="B122" s="63" t="s">
        <v>252</v>
      </c>
      <c r="C122" s="15">
        <f t="shared" si="70"/>
        <v>0</v>
      </c>
      <c r="D122" s="15">
        <f t="shared" si="70"/>
        <v>0</v>
      </c>
      <c r="E122" s="15">
        <f t="shared" si="70"/>
        <v>0</v>
      </c>
      <c r="F122" s="15">
        <f t="shared" si="70"/>
        <v>0</v>
      </c>
      <c r="G122" s="15">
        <f t="shared" si="70"/>
        <v>0</v>
      </c>
      <c r="H122" s="15">
        <f t="shared" si="70"/>
        <v>0</v>
      </c>
      <c r="I122" s="15">
        <f t="shared" si="70"/>
        <v>0</v>
      </c>
      <c r="J122" s="15">
        <f t="shared" si="70"/>
        <v>0</v>
      </c>
      <c r="K122" s="15">
        <f t="shared" si="70"/>
        <v>0</v>
      </c>
      <c r="L122" s="15">
        <f t="shared" si="70"/>
        <v>0</v>
      </c>
      <c r="M122" s="15">
        <v>0</v>
      </c>
      <c r="N122" s="15">
        <v>0</v>
      </c>
      <c r="O122" s="15">
        <f>+O123</f>
        <v>0</v>
      </c>
      <c r="P122" s="15">
        <f>+P123</f>
        <v>0</v>
      </c>
    </row>
    <row r="123" spans="1:16" x14ac:dyDescent="0.25">
      <c r="A123" s="30" t="s">
        <v>253</v>
      </c>
      <c r="B123" s="30" t="s">
        <v>254</v>
      </c>
      <c r="C123" s="15">
        <f t="shared" si="70"/>
        <v>0</v>
      </c>
      <c r="D123" s="15">
        <f t="shared" si="70"/>
        <v>0</v>
      </c>
      <c r="E123" s="15">
        <f t="shared" si="70"/>
        <v>0</v>
      </c>
      <c r="F123" s="15">
        <f t="shared" si="70"/>
        <v>0</v>
      </c>
      <c r="G123" s="15">
        <f t="shared" si="70"/>
        <v>0</v>
      </c>
      <c r="H123" s="15">
        <f t="shared" si="70"/>
        <v>0</v>
      </c>
      <c r="I123" s="15">
        <f t="shared" si="70"/>
        <v>0</v>
      </c>
      <c r="J123" s="15">
        <f t="shared" si="70"/>
        <v>0</v>
      </c>
      <c r="K123" s="15">
        <f t="shared" si="70"/>
        <v>0</v>
      </c>
      <c r="L123" s="15">
        <f t="shared" si="70"/>
        <v>0</v>
      </c>
      <c r="M123" s="15">
        <v>0</v>
      </c>
      <c r="N123" s="15">
        <v>0</v>
      </c>
      <c r="O123" s="15">
        <f>+O124</f>
        <v>0</v>
      </c>
      <c r="P123" s="15">
        <f>+P124</f>
        <v>0</v>
      </c>
    </row>
    <row r="124" spans="1:16" x14ac:dyDescent="0.25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19">
        <v>0</v>
      </c>
      <c r="N124" s="19">
        <v>0</v>
      </c>
      <c r="O124" s="19">
        <f>+C124-J124</f>
        <v>0</v>
      </c>
      <c r="P124" s="19">
        <f>+K124-L124</f>
        <v>0</v>
      </c>
    </row>
    <row r="125" spans="1:16" x14ac:dyDescent="0.25">
      <c r="A125" s="14" t="s">
        <v>257</v>
      </c>
      <c r="B125" s="63" t="s">
        <v>195</v>
      </c>
      <c r="C125" s="15">
        <f>+C126+C127</f>
        <v>0</v>
      </c>
      <c r="D125" s="15">
        <f>+D126+D127</f>
        <v>0</v>
      </c>
      <c r="E125" s="15">
        <f t="shared" ref="E125:L125" si="73">+E126+E127</f>
        <v>0</v>
      </c>
      <c r="F125" s="15">
        <f t="shared" si="73"/>
        <v>0</v>
      </c>
      <c r="G125" s="15">
        <f t="shared" si="73"/>
        <v>0</v>
      </c>
      <c r="H125" s="15">
        <f t="shared" si="73"/>
        <v>0</v>
      </c>
      <c r="I125" s="15">
        <f t="shared" si="73"/>
        <v>0</v>
      </c>
      <c r="J125" s="15">
        <f t="shared" si="73"/>
        <v>0</v>
      </c>
      <c r="K125" s="15">
        <f t="shared" si="73"/>
        <v>0</v>
      </c>
      <c r="L125" s="15">
        <f t="shared" si="73"/>
        <v>0</v>
      </c>
      <c r="M125" s="15">
        <v>0</v>
      </c>
      <c r="N125" s="15">
        <v>0</v>
      </c>
      <c r="O125" s="15">
        <f>+O126+O127</f>
        <v>0</v>
      </c>
      <c r="P125" s="15">
        <f>+P126+P127</f>
        <v>0</v>
      </c>
    </row>
    <row r="126" spans="1:16" x14ac:dyDescent="0.25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 t="shared" ref="J126:L127" si="74">+D126+G126</f>
        <v>0</v>
      </c>
      <c r="K126" s="19">
        <f t="shared" si="74"/>
        <v>0</v>
      </c>
      <c r="L126" s="19">
        <f t="shared" si="74"/>
        <v>0</v>
      </c>
      <c r="M126" s="19">
        <v>0</v>
      </c>
      <c r="N126" s="19">
        <v>0</v>
      </c>
      <c r="O126" s="19">
        <f>+C126-J126</f>
        <v>0</v>
      </c>
      <c r="P126" s="19">
        <f>+K126-L126</f>
        <v>0</v>
      </c>
    </row>
    <row r="127" spans="1:16" x14ac:dyDescent="0.25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f t="shared" si="74"/>
        <v>0</v>
      </c>
      <c r="K127" s="19">
        <f t="shared" si="74"/>
        <v>0</v>
      </c>
      <c r="L127" s="19">
        <f t="shared" si="74"/>
        <v>0</v>
      </c>
      <c r="M127" s="19">
        <v>0</v>
      </c>
      <c r="N127" s="19">
        <v>0</v>
      </c>
      <c r="O127" s="19">
        <f>+C127-J127</f>
        <v>0</v>
      </c>
      <c r="P127" s="19">
        <f>+K127-L127</f>
        <v>0</v>
      </c>
    </row>
    <row r="128" spans="1:16" x14ac:dyDescent="0.25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f>C128-J128</f>
        <v>0</v>
      </c>
      <c r="P128" s="29">
        <f>+K128-L128</f>
        <v>0</v>
      </c>
    </row>
    <row r="129" spans="1:16" s="13" customFormat="1" x14ac:dyDescent="0.25">
      <c r="A129" s="91" t="s">
        <v>35</v>
      </c>
      <c r="B129" s="91"/>
      <c r="C129" s="62">
        <f>C9</f>
        <v>280335277000</v>
      </c>
      <c r="D129" s="62">
        <f t="shared" ref="D129:L129" si="75">D9</f>
        <v>0</v>
      </c>
      <c r="E129" s="62">
        <f t="shared" si="75"/>
        <v>0</v>
      </c>
      <c r="F129" s="62">
        <f t="shared" si="75"/>
        <v>0</v>
      </c>
      <c r="G129" s="62">
        <f t="shared" si="75"/>
        <v>171836396492.72998</v>
      </c>
      <c r="H129" s="62">
        <f t="shared" si="75"/>
        <v>112825843043.42</v>
      </c>
      <c r="I129" s="62">
        <f t="shared" si="75"/>
        <v>3686089776</v>
      </c>
      <c r="J129" s="62">
        <f t="shared" si="75"/>
        <v>171836396492.72998</v>
      </c>
      <c r="K129" s="62">
        <f t="shared" si="75"/>
        <v>112825843043.42</v>
      </c>
      <c r="L129" s="62">
        <f t="shared" si="75"/>
        <v>3686089776</v>
      </c>
      <c r="M129" s="62">
        <f>K129/C129*100</f>
        <v>40.246751764823372</v>
      </c>
      <c r="N129" s="62">
        <f>+L129/C129*100</f>
        <v>1.3148861661103037</v>
      </c>
      <c r="O129" s="62">
        <f>O9</f>
        <v>108498880507.27</v>
      </c>
      <c r="P129" s="62">
        <f>P9</f>
        <v>109139753267.42</v>
      </c>
    </row>
    <row r="130" spans="1:16" x14ac:dyDescent="0.25">
      <c r="C130" s="23"/>
      <c r="M130" s="23"/>
      <c r="N130" s="23"/>
    </row>
    <row r="131" spans="1:16" x14ac:dyDescent="0.25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25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25">
      <c r="D133" s="36"/>
      <c r="E133" s="36"/>
      <c r="F133" s="36"/>
      <c r="G133" s="36"/>
      <c r="H133" s="36"/>
      <c r="I133" s="36"/>
    </row>
  </sheetData>
  <mergeCells count="13">
    <mergeCell ref="A129:B129"/>
    <mergeCell ref="D7:F7"/>
    <mergeCell ref="G7:I7"/>
    <mergeCell ref="J7:L7"/>
    <mergeCell ref="M7:N7"/>
    <mergeCell ref="O7:O8"/>
    <mergeCell ref="C7:C8"/>
    <mergeCell ref="P7:P8"/>
    <mergeCell ref="A1:P1"/>
    <mergeCell ref="A2:P2"/>
    <mergeCell ref="A3:P3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1</mubg>
    <A_x00f1_o xmlns="a89a2212-8ffe-4f56-88b2-5e2fabe15bb8">2021</A_x00f1_o>
    <Fecha xmlns="a89a2212-8ffe-4f56-88b2-5e2fabe15bb8">Enero</Fecha>
  </documentManagement>
</p:properties>
</file>

<file path=customXml/itemProps1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BD2FE-BB8D-4146-A99F-9AE934AB7DA9}"/>
</file>

<file path=customXml/itemProps4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ENERO 2024</vt:lpstr>
      <vt:lpstr>EJEC PPT A ENERO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2024-03-11T22:17:50Z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