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C501E309-31AB-4B1B-9DEC-0DF96F92DE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 A FEBRERO 2024" sheetId="3" r:id="rId1"/>
    <sheet name="EJEC PPT A FEBRER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G12" i="2" l="1"/>
  <c r="H12" i="2"/>
  <c r="C13" i="2"/>
  <c r="C12" i="2" s="1"/>
  <c r="D13" i="2"/>
  <c r="D12" i="2" s="1"/>
  <c r="E13" i="2"/>
  <c r="E12" i="2" s="1"/>
  <c r="F13" i="2"/>
  <c r="F12" i="2" s="1"/>
  <c r="G13" i="2"/>
  <c r="H13" i="2"/>
  <c r="I13" i="2"/>
  <c r="I12" i="2" s="1"/>
  <c r="J14" i="2"/>
  <c r="J13" i="2" s="1"/>
  <c r="J12" i="2" s="1"/>
  <c r="K14" i="2"/>
  <c r="K13" i="2" s="1"/>
  <c r="L14" i="2"/>
  <c r="L13" i="2" s="1"/>
  <c r="M14" i="2"/>
  <c r="N14" i="2"/>
  <c r="O14" i="2"/>
  <c r="P14" i="2"/>
  <c r="J15" i="2"/>
  <c r="O15" i="2" s="1"/>
  <c r="K15" i="2"/>
  <c r="M15" i="2" s="1"/>
  <c r="L15" i="2"/>
  <c r="N15" i="2" s="1"/>
  <c r="J16" i="2"/>
  <c r="O16" i="2" s="1"/>
  <c r="K16" i="2"/>
  <c r="P16" i="2" s="1"/>
  <c r="L16" i="2"/>
  <c r="N16" i="2" s="1"/>
  <c r="M16" i="2"/>
  <c r="J17" i="2"/>
  <c r="K17" i="2"/>
  <c r="L17" i="2"/>
  <c r="M17" i="2"/>
  <c r="N17" i="2"/>
  <c r="O17" i="2"/>
  <c r="P17" i="2"/>
  <c r="J18" i="2"/>
  <c r="O18" i="2" s="1"/>
  <c r="K18" i="2"/>
  <c r="M18" i="2" s="1"/>
  <c r="L18" i="2"/>
  <c r="N18" i="2"/>
  <c r="J19" i="2"/>
  <c r="O19" i="2" s="1"/>
  <c r="K19" i="2"/>
  <c r="M19" i="2" s="1"/>
  <c r="L19" i="2"/>
  <c r="N19" i="2" s="1"/>
  <c r="C20" i="2"/>
  <c r="D20" i="2"/>
  <c r="E20" i="2"/>
  <c r="F20" i="2"/>
  <c r="G20" i="2"/>
  <c r="H20" i="2"/>
  <c r="I20" i="2"/>
  <c r="J21" i="2"/>
  <c r="J20" i="2" s="1"/>
  <c r="K21" i="2"/>
  <c r="K20" i="2" s="1"/>
  <c r="M20" i="2" s="1"/>
  <c r="L21" i="2"/>
  <c r="L20" i="2" s="1"/>
  <c r="N20" i="2" s="1"/>
  <c r="M21" i="2"/>
  <c r="N21" i="2"/>
  <c r="O21" i="2"/>
  <c r="P21" i="2"/>
  <c r="J22" i="2"/>
  <c r="O22" i="2" s="1"/>
  <c r="K22" i="2"/>
  <c r="M22" i="2" s="1"/>
  <c r="L22" i="2"/>
  <c r="N22" i="2"/>
  <c r="J23" i="2"/>
  <c r="K23" i="2"/>
  <c r="L23" i="2"/>
  <c r="M23" i="2"/>
  <c r="N23" i="2"/>
  <c r="O23" i="2"/>
  <c r="P23" i="2"/>
  <c r="J24" i="2"/>
  <c r="K24" i="2"/>
  <c r="L24" i="2"/>
  <c r="M24" i="2"/>
  <c r="N24" i="2"/>
  <c r="O24" i="2"/>
  <c r="P24" i="2"/>
  <c r="J25" i="2"/>
  <c r="O25" i="2" s="1"/>
  <c r="K25" i="2"/>
  <c r="L25" i="2"/>
  <c r="M25" i="2"/>
  <c r="N25" i="2"/>
  <c r="P25" i="2"/>
  <c r="J26" i="2"/>
  <c r="K26" i="2"/>
  <c r="L26" i="2"/>
  <c r="M26" i="2"/>
  <c r="N26" i="2"/>
  <c r="O26" i="2"/>
  <c r="P26" i="2"/>
  <c r="J27" i="2"/>
  <c r="K27" i="2"/>
  <c r="L27" i="2"/>
  <c r="M27" i="2"/>
  <c r="N27" i="2"/>
  <c r="O27" i="2"/>
  <c r="P27" i="2"/>
  <c r="C28" i="2"/>
  <c r="D28" i="2"/>
  <c r="E28" i="2"/>
  <c r="F28" i="2"/>
  <c r="G28" i="2"/>
  <c r="H28" i="2"/>
  <c r="I28" i="2"/>
  <c r="C29" i="2"/>
  <c r="D29" i="2"/>
  <c r="E29" i="2"/>
  <c r="F29" i="2"/>
  <c r="G29" i="2"/>
  <c r="H29" i="2"/>
  <c r="I29" i="2"/>
  <c r="J30" i="2"/>
  <c r="O30" i="2" s="1"/>
  <c r="O29" i="2" s="1"/>
  <c r="O28" i="2" s="1"/>
  <c r="K30" i="2"/>
  <c r="M30" i="2" s="1"/>
  <c r="L30" i="2"/>
  <c r="N30" i="2" s="1"/>
  <c r="J31" i="2"/>
  <c r="K31" i="2"/>
  <c r="L31" i="2"/>
  <c r="M31" i="2"/>
  <c r="N31" i="2"/>
  <c r="O31" i="2"/>
  <c r="P31" i="2"/>
  <c r="J32" i="2"/>
  <c r="K32" i="2"/>
  <c r="L32" i="2"/>
  <c r="M32" i="2"/>
  <c r="N32" i="2"/>
  <c r="O32" i="2"/>
  <c r="P32" i="2"/>
  <c r="J33" i="2"/>
  <c r="O33" i="2" s="1"/>
  <c r="K33" i="2"/>
  <c r="M33" i="2" s="1"/>
  <c r="L33" i="2"/>
  <c r="N33" i="2"/>
  <c r="J34" i="2"/>
  <c r="K34" i="2"/>
  <c r="L34" i="2"/>
  <c r="M34" i="2"/>
  <c r="N34" i="2"/>
  <c r="O34" i="2"/>
  <c r="P34" i="2"/>
  <c r="J35" i="2"/>
  <c r="K35" i="2"/>
  <c r="L35" i="2"/>
  <c r="M35" i="2"/>
  <c r="N35" i="2"/>
  <c r="O35" i="2"/>
  <c r="P35" i="2"/>
  <c r="C37" i="2"/>
  <c r="D37" i="2"/>
  <c r="E37" i="2"/>
  <c r="F37" i="2"/>
  <c r="G37" i="2"/>
  <c r="H37" i="2"/>
  <c r="I37" i="2"/>
  <c r="J37" i="2"/>
  <c r="K37" i="2"/>
  <c r="L37" i="2"/>
  <c r="O37" i="2"/>
  <c r="P37" i="2"/>
  <c r="C38" i="2"/>
  <c r="D38" i="2"/>
  <c r="E38" i="2"/>
  <c r="F38" i="2"/>
  <c r="G38" i="2"/>
  <c r="H38" i="2"/>
  <c r="I38" i="2"/>
  <c r="J38" i="2"/>
  <c r="K38" i="2"/>
  <c r="L38" i="2"/>
  <c r="O38" i="2"/>
  <c r="P38" i="2"/>
  <c r="C39" i="2"/>
  <c r="D39" i="2"/>
  <c r="E39" i="2"/>
  <c r="F39" i="2"/>
  <c r="G39" i="2"/>
  <c r="H39" i="2"/>
  <c r="I39" i="2"/>
  <c r="J39" i="2"/>
  <c r="K39" i="2"/>
  <c r="L39" i="2"/>
  <c r="O39" i="2"/>
  <c r="P39" i="2"/>
  <c r="C40" i="2"/>
  <c r="D40" i="2"/>
  <c r="E40" i="2"/>
  <c r="F40" i="2"/>
  <c r="G40" i="2"/>
  <c r="H40" i="2"/>
  <c r="I40" i="2"/>
  <c r="J40" i="2"/>
  <c r="K40" i="2"/>
  <c r="L40" i="2"/>
  <c r="O40" i="2"/>
  <c r="P40" i="2"/>
  <c r="C41" i="2"/>
  <c r="D41" i="2"/>
  <c r="E41" i="2"/>
  <c r="F41" i="2"/>
  <c r="G41" i="2"/>
  <c r="H41" i="2"/>
  <c r="I41" i="2"/>
  <c r="J41" i="2"/>
  <c r="K41" i="2"/>
  <c r="L41" i="2"/>
  <c r="O41" i="2"/>
  <c r="P41" i="2"/>
  <c r="L42" i="2"/>
  <c r="O42" i="2"/>
  <c r="P42" i="2"/>
  <c r="D44" i="2"/>
  <c r="E44" i="2"/>
  <c r="G44" i="2"/>
  <c r="H44" i="2"/>
  <c r="I44" i="2"/>
  <c r="C45" i="2"/>
  <c r="D45" i="2"/>
  <c r="E45" i="2"/>
  <c r="F45" i="2"/>
  <c r="G45" i="2"/>
  <c r="H45" i="2"/>
  <c r="I45" i="2"/>
  <c r="J45" i="2"/>
  <c r="K45" i="2"/>
  <c r="L45" i="2"/>
  <c r="O45" i="2"/>
  <c r="P45" i="2"/>
  <c r="C46" i="2"/>
  <c r="D46" i="2"/>
  <c r="E46" i="2"/>
  <c r="F46" i="2"/>
  <c r="G46" i="2"/>
  <c r="H46" i="2"/>
  <c r="I46" i="2"/>
  <c r="J46" i="2"/>
  <c r="K46" i="2"/>
  <c r="L46" i="2"/>
  <c r="O46" i="2"/>
  <c r="P46" i="2"/>
  <c r="J47" i="2"/>
  <c r="K47" i="2"/>
  <c r="L47" i="2"/>
  <c r="O47" i="2"/>
  <c r="P47" i="2"/>
  <c r="D48" i="2"/>
  <c r="E48" i="2"/>
  <c r="F48" i="2"/>
  <c r="G48" i="2"/>
  <c r="H48" i="2"/>
  <c r="I48" i="2"/>
  <c r="J48" i="2"/>
  <c r="K48" i="2"/>
  <c r="L48" i="2"/>
  <c r="P48" i="2"/>
  <c r="C49" i="2"/>
  <c r="C48" i="2" s="1"/>
  <c r="D49" i="2"/>
  <c r="E49" i="2"/>
  <c r="F49" i="2"/>
  <c r="G49" i="2"/>
  <c r="H49" i="2"/>
  <c r="I49" i="2"/>
  <c r="J49" i="2"/>
  <c r="K49" i="2"/>
  <c r="L49" i="2"/>
  <c r="M49" i="2"/>
  <c r="N49" i="2"/>
  <c r="O49" i="2"/>
  <c r="O48" i="2" s="1"/>
  <c r="P49" i="2"/>
  <c r="J50" i="2"/>
  <c r="K50" i="2"/>
  <c r="L50" i="2"/>
  <c r="M50" i="2"/>
  <c r="N50" i="2"/>
  <c r="O50" i="2"/>
  <c r="P50" i="2"/>
  <c r="C51" i="2"/>
  <c r="D51" i="2"/>
  <c r="E51" i="2"/>
  <c r="F51" i="2"/>
  <c r="F44" i="2" s="1"/>
  <c r="G51" i="2"/>
  <c r="H51" i="2"/>
  <c r="I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C54" i="2"/>
  <c r="D54" i="2"/>
  <c r="E54" i="2"/>
  <c r="F54" i="2"/>
  <c r="G54" i="2"/>
  <c r="H54" i="2"/>
  <c r="I54" i="2"/>
  <c r="J54" i="2"/>
  <c r="K54" i="2"/>
  <c r="L54" i="2"/>
  <c r="O54" i="2"/>
  <c r="P54" i="2"/>
  <c r="J55" i="2"/>
  <c r="K55" i="2"/>
  <c r="L55" i="2"/>
  <c r="O55" i="2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D59" i="2"/>
  <c r="E59" i="2"/>
  <c r="F59" i="2"/>
  <c r="G59" i="2"/>
  <c r="H59" i="2"/>
  <c r="I59" i="2"/>
  <c r="J60" i="2"/>
  <c r="J59" i="2" s="1"/>
  <c r="J51" i="2" s="1"/>
  <c r="J44" i="2" s="1"/>
  <c r="K60" i="2"/>
  <c r="M60" i="2" s="1"/>
  <c r="L60" i="2"/>
  <c r="N60" i="2" s="1"/>
  <c r="C63" i="2"/>
  <c r="D63" i="2"/>
  <c r="E63" i="2"/>
  <c r="F63" i="2"/>
  <c r="G63" i="2"/>
  <c r="H63" i="2"/>
  <c r="I63" i="2"/>
  <c r="J63" i="2"/>
  <c r="K63" i="2"/>
  <c r="L63" i="2"/>
  <c r="N63" i="2" s="1"/>
  <c r="M63" i="2"/>
  <c r="J64" i="2"/>
  <c r="K64" i="2"/>
  <c r="L64" i="2"/>
  <c r="M64" i="2"/>
  <c r="N64" i="2"/>
  <c r="O64" i="2"/>
  <c r="O63" i="2" s="1"/>
  <c r="P64" i="2"/>
  <c r="P63" i="2" s="1"/>
  <c r="J65" i="2"/>
  <c r="K65" i="2"/>
  <c r="L65" i="2"/>
  <c r="M65" i="2"/>
  <c r="N65" i="2"/>
  <c r="O65" i="2"/>
  <c r="P65" i="2"/>
  <c r="C66" i="2"/>
  <c r="D66" i="2"/>
  <c r="E66" i="2"/>
  <c r="F66" i="2"/>
  <c r="G66" i="2"/>
  <c r="H66" i="2"/>
  <c r="I66" i="2"/>
  <c r="J66" i="2"/>
  <c r="J67" i="2"/>
  <c r="K67" i="2"/>
  <c r="K66" i="2" s="1"/>
  <c r="M66" i="2" s="1"/>
  <c r="L67" i="2"/>
  <c r="L66" i="2" s="1"/>
  <c r="N66" i="2" s="1"/>
  <c r="M67" i="2"/>
  <c r="N67" i="2"/>
  <c r="O67" i="2"/>
  <c r="O66" i="2" s="1"/>
  <c r="P67" i="2"/>
  <c r="P66" i="2" s="1"/>
  <c r="C68" i="2"/>
  <c r="D68" i="2"/>
  <c r="E68" i="2"/>
  <c r="F68" i="2"/>
  <c r="G68" i="2"/>
  <c r="H68" i="2"/>
  <c r="I68" i="2"/>
  <c r="J69" i="2"/>
  <c r="O69" i="2" s="1"/>
  <c r="O68" i="2" s="1"/>
  <c r="K69" i="2"/>
  <c r="K68" i="2" s="1"/>
  <c r="M68" i="2" s="1"/>
  <c r="L69" i="2"/>
  <c r="L68" i="2" s="1"/>
  <c r="N68" i="2" s="1"/>
  <c r="M69" i="2"/>
  <c r="N69" i="2"/>
  <c r="C70" i="2"/>
  <c r="N70" i="2" s="1"/>
  <c r="D70" i="2"/>
  <c r="E70" i="2"/>
  <c r="F70" i="2"/>
  <c r="G70" i="2"/>
  <c r="H70" i="2"/>
  <c r="I70" i="2"/>
  <c r="J70" i="2"/>
  <c r="L70" i="2"/>
  <c r="P70" i="2"/>
  <c r="J71" i="2"/>
  <c r="K71" i="2"/>
  <c r="K70" i="2" s="1"/>
  <c r="M70" i="2" s="1"/>
  <c r="L71" i="2"/>
  <c r="M71" i="2"/>
  <c r="N71" i="2"/>
  <c r="O71" i="2"/>
  <c r="O70" i="2" s="1"/>
  <c r="P71" i="2"/>
  <c r="C72" i="2"/>
  <c r="D72" i="2"/>
  <c r="E72" i="2"/>
  <c r="F72" i="2"/>
  <c r="G72" i="2"/>
  <c r="H72" i="2"/>
  <c r="I72" i="2"/>
  <c r="J72" i="2"/>
  <c r="K72" i="2"/>
  <c r="M72" i="2" s="1"/>
  <c r="J73" i="2"/>
  <c r="K73" i="2"/>
  <c r="L73" i="2"/>
  <c r="L72" i="2" s="1"/>
  <c r="N72" i="2" s="1"/>
  <c r="M73" i="2"/>
  <c r="N73" i="2"/>
  <c r="O73" i="2"/>
  <c r="O72" i="2" s="1"/>
  <c r="P73" i="2"/>
  <c r="P72" i="2" s="1"/>
  <c r="J74" i="2"/>
  <c r="K74" i="2"/>
  <c r="L74" i="2"/>
  <c r="M74" i="2"/>
  <c r="N74" i="2"/>
  <c r="O74" i="2"/>
  <c r="P74" i="2"/>
  <c r="C75" i="2"/>
  <c r="D75" i="2"/>
  <c r="E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J77" i="2"/>
  <c r="K77" i="2"/>
  <c r="L77" i="2"/>
  <c r="O77" i="2"/>
  <c r="P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J80" i="2"/>
  <c r="K80" i="2"/>
  <c r="L80" i="2"/>
  <c r="M80" i="2"/>
  <c r="N80" i="2"/>
  <c r="O80" i="2"/>
  <c r="P80" i="2"/>
  <c r="C81" i="2"/>
  <c r="D81" i="2"/>
  <c r="E81" i="2"/>
  <c r="F81" i="2"/>
  <c r="G81" i="2"/>
  <c r="H81" i="2"/>
  <c r="I81" i="2"/>
  <c r="J82" i="2"/>
  <c r="O82" i="2" s="1"/>
  <c r="O81" i="2" s="1"/>
  <c r="K82" i="2"/>
  <c r="P82" i="2" s="1"/>
  <c r="P81" i="2" s="1"/>
  <c r="L82" i="2"/>
  <c r="L81" i="2" s="1"/>
  <c r="M82" i="2"/>
  <c r="N82" i="2"/>
  <c r="C83" i="2"/>
  <c r="D83" i="2"/>
  <c r="E83" i="2"/>
  <c r="F83" i="2"/>
  <c r="F75" i="2" s="1"/>
  <c r="G83" i="2"/>
  <c r="G75" i="2" s="1"/>
  <c r="H83" i="2"/>
  <c r="H75" i="2" s="1"/>
  <c r="I83" i="2"/>
  <c r="I75" i="2" s="1"/>
  <c r="J83" i="2"/>
  <c r="K83" i="2"/>
  <c r="M83" i="2" s="1"/>
  <c r="L83" i="2"/>
  <c r="N83" i="2" s="1"/>
  <c r="J84" i="2"/>
  <c r="K84" i="2"/>
  <c r="L84" i="2"/>
  <c r="M84" i="2"/>
  <c r="N84" i="2"/>
  <c r="O84" i="2"/>
  <c r="O83" i="2" s="1"/>
  <c r="P84" i="2"/>
  <c r="P83" i="2" s="1"/>
  <c r="C85" i="2"/>
  <c r="C86" i="2"/>
  <c r="D86" i="2"/>
  <c r="E86" i="2"/>
  <c r="F86" i="2"/>
  <c r="G86" i="2"/>
  <c r="H86" i="2"/>
  <c r="I86" i="2"/>
  <c r="J87" i="2"/>
  <c r="J86" i="2" s="1"/>
  <c r="K87" i="2"/>
  <c r="K86" i="2" s="1"/>
  <c r="L87" i="2"/>
  <c r="L86" i="2" s="1"/>
  <c r="M87" i="2"/>
  <c r="N87" i="2"/>
  <c r="O87" i="2"/>
  <c r="O86" i="2" s="1"/>
  <c r="P87" i="2"/>
  <c r="P86" i="2" s="1"/>
  <c r="J88" i="2"/>
  <c r="K88" i="2"/>
  <c r="L88" i="2"/>
  <c r="O88" i="2"/>
  <c r="P88" i="2"/>
  <c r="C89" i="2"/>
  <c r="D89" i="2"/>
  <c r="E89" i="2"/>
  <c r="F89" i="2"/>
  <c r="G89" i="2"/>
  <c r="H89" i="2"/>
  <c r="I89" i="2"/>
  <c r="J90" i="2"/>
  <c r="K90" i="2"/>
  <c r="P90" i="2" s="1"/>
  <c r="L90" i="2"/>
  <c r="L89" i="2" s="1"/>
  <c r="N89" i="2" s="1"/>
  <c r="M90" i="2"/>
  <c r="N90" i="2"/>
  <c r="O90" i="2"/>
  <c r="J91" i="2"/>
  <c r="K91" i="2"/>
  <c r="L91" i="2"/>
  <c r="O91" i="2"/>
  <c r="P91" i="2"/>
  <c r="J92" i="2"/>
  <c r="O92" i="2" s="1"/>
  <c r="K92" i="2"/>
  <c r="M92" i="2" s="1"/>
  <c r="L92" i="2"/>
  <c r="N92" i="2"/>
  <c r="C93" i="2"/>
  <c r="D93" i="2"/>
  <c r="E93" i="2"/>
  <c r="F93" i="2"/>
  <c r="G93" i="2"/>
  <c r="H93" i="2"/>
  <c r="I93" i="2"/>
  <c r="J94" i="2"/>
  <c r="J93" i="2" s="1"/>
  <c r="K94" i="2"/>
  <c r="M94" i="2" s="1"/>
  <c r="L94" i="2"/>
  <c r="N94" i="2" s="1"/>
  <c r="J95" i="2"/>
  <c r="K95" i="2"/>
  <c r="L95" i="2"/>
  <c r="M95" i="2"/>
  <c r="N95" i="2"/>
  <c r="O95" i="2"/>
  <c r="P95" i="2"/>
  <c r="J96" i="2"/>
  <c r="K96" i="2"/>
  <c r="L96" i="2"/>
  <c r="M96" i="2"/>
  <c r="N96" i="2"/>
  <c r="O96" i="2"/>
  <c r="P96" i="2"/>
  <c r="C97" i="2"/>
  <c r="D97" i="2"/>
  <c r="E97" i="2"/>
  <c r="F97" i="2"/>
  <c r="G97" i="2"/>
  <c r="H97" i="2"/>
  <c r="I97" i="2"/>
  <c r="J98" i="2"/>
  <c r="K98" i="2"/>
  <c r="L98" i="2"/>
  <c r="M98" i="2"/>
  <c r="N98" i="2"/>
  <c r="O98" i="2"/>
  <c r="P98" i="2"/>
  <c r="J99" i="2"/>
  <c r="K99" i="2"/>
  <c r="L99" i="2"/>
  <c r="M99" i="2"/>
  <c r="N99" i="2"/>
  <c r="O99" i="2"/>
  <c r="P99" i="2"/>
  <c r="J100" i="2"/>
  <c r="O100" i="2" s="1"/>
  <c r="O97" i="2" s="1"/>
  <c r="K100" i="2"/>
  <c r="P100" i="2" s="1"/>
  <c r="L100" i="2"/>
  <c r="L97" i="2" s="1"/>
  <c r="N97" i="2" s="1"/>
  <c r="M100" i="2"/>
  <c r="N100" i="2"/>
  <c r="J101" i="2"/>
  <c r="K101" i="2"/>
  <c r="P101" i="2" s="1"/>
  <c r="L101" i="2"/>
  <c r="M101" i="2"/>
  <c r="N101" i="2"/>
  <c r="O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J103" i="2"/>
  <c r="K103" i="2"/>
  <c r="L103" i="2"/>
  <c r="M103" i="2"/>
  <c r="N103" i="2"/>
  <c r="O103" i="2"/>
  <c r="P103" i="2"/>
  <c r="C104" i="2"/>
  <c r="D104" i="2"/>
  <c r="E104" i="2"/>
  <c r="F104" i="2"/>
  <c r="G104" i="2"/>
  <c r="H104" i="2"/>
  <c r="I104" i="2"/>
  <c r="J105" i="2"/>
  <c r="J104" i="2" s="1"/>
  <c r="K105" i="2"/>
  <c r="P105" i="2" s="1"/>
  <c r="P104" i="2" s="1"/>
  <c r="L105" i="2"/>
  <c r="L104" i="2" s="1"/>
  <c r="N104" i="2" s="1"/>
  <c r="M105" i="2"/>
  <c r="N105" i="2"/>
  <c r="O105" i="2"/>
  <c r="O104" i="2" s="1"/>
  <c r="C106" i="2"/>
  <c r="D106" i="2"/>
  <c r="E106" i="2"/>
  <c r="F106" i="2"/>
  <c r="G106" i="2"/>
  <c r="H106" i="2"/>
  <c r="I106" i="2"/>
  <c r="J107" i="2"/>
  <c r="J106" i="2" s="1"/>
  <c r="K107" i="2"/>
  <c r="K106" i="2" s="1"/>
  <c r="M106" i="2" s="1"/>
  <c r="L107" i="2"/>
  <c r="L106" i="2" s="1"/>
  <c r="N106" i="2" s="1"/>
  <c r="M107" i="2"/>
  <c r="J108" i="2"/>
  <c r="K108" i="2"/>
  <c r="P108" i="2" s="1"/>
  <c r="L108" i="2"/>
  <c r="M108" i="2"/>
  <c r="N108" i="2"/>
  <c r="O108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9" i="2"/>
  <c r="C118" i="2" s="1"/>
  <c r="C109" i="2" s="1"/>
  <c r="D119" i="2"/>
  <c r="D118" i="2" s="1"/>
  <c r="D109" i="2" s="1"/>
  <c r="E119" i="2"/>
  <c r="E118" i="2" s="1"/>
  <c r="E109" i="2" s="1"/>
  <c r="F119" i="2"/>
  <c r="F118" i="2" s="1"/>
  <c r="F109" i="2" s="1"/>
  <c r="G119" i="2"/>
  <c r="G118" i="2" s="1"/>
  <c r="G109" i="2" s="1"/>
  <c r="H119" i="2"/>
  <c r="H118" i="2" s="1"/>
  <c r="H109" i="2" s="1"/>
  <c r="I119" i="2"/>
  <c r="I118" i="2" s="1"/>
  <c r="I109" i="2" s="1"/>
  <c r="J120" i="2"/>
  <c r="J119" i="2" s="1"/>
  <c r="J118" i="2" s="1"/>
  <c r="J109" i="2" s="1"/>
  <c r="K120" i="2"/>
  <c r="L120" i="2"/>
  <c r="L119" i="2" s="1"/>
  <c r="L118" i="2" s="1"/>
  <c r="L109" i="2" s="1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E9" i="3"/>
  <c r="I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F29" i="3"/>
  <c r="C30" i="3"/>
  <c r="D30" i="3"/>
  <c r="E30" i="3"/>
  <c r="F30" i="3"/>
  <c r="C31" i="3"/>
  <c r="D31" i="3"/>
  <c r="E31" i="3"/>
  <c r="F31" i="3"/>
  <c r="C32" i="3"/>
  <c r="D32" i="3"/>
  <c r="E32" i="3"/>
  <c r="F32" i="3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P120" i="2" l="1"/>
  <c r="P119" i="2" s="1"/>
  <c r="P118" i="2" s="1"/>
  <c r="P109" i="2" s="1"/>
  <c r="K119" i="2"/>
  <c r="K118" i="2" s="1"/>
  <c r="K109" i="2" s="1"/>
  <c r="O120" i="2"/>
  <c r="O119" i="2" s="1"/>
  <c r="O118" i="2" s="1"/>
  <c r="O109" i="2" s="1"/>
  <c r="P107" i="2"/>
  <c r="P106" i="2" s="1"/>
  <c r="O107" i="2"/>
  <c r="O106" i="2" s="1"/>
  <c r="N107" i="2"/>
  <c r="K104" i="2"/>
  <c r="M104" i="2" s="1"/>
  <c r="P97" i="2"/>
  <c r="J97" i="2"/>
  <c r="K97" i="2"/>
  <c r="M97" i="2" s="1"/>
  <c r="L93" i="2"/>
  <c r="N93" i="2" s="1"/>
  <c r="K93" i="2"/>
  <c r="M93" i="2" s="1"/>
  <c r="P94" i="2"/>
  <c r="P93" i="2" s="1"/>
  <c r="O94" i="2"/>
  <c r="O93" i="2" s="1"/>
  <c r="O89" i="2"/>
  <c r="J89" i="2"/>
  <c r="P92" i="2"/>
  <c r="F85" i="2"/>
  <c r="P89" i="2"/>
  <c r="I85" i="2"/>
  <c r="J85" i="2"/>
  <c r="P85" i="2"/>
  <c r="K89" i="2"/>
  <c r="M89" i="2" s="1"/>
  <c r="H85" i="2"/>
  <c r="O85" i="2"/>
  <c r="G85" i="2"/>
  <c r="E85" i="2"/>
  <c r="D85" i="2"/>
  <c r="M86" i="2"/>
  <c r="K85" i="2"/>
  <c r="M85" i="2" s="1"/>
  <c r="L85" i="2"/>
  <c r="N85" i="2" s="1"/>
  <c r="N86" i="2"/>
  <c r="P75" i="2"/>
  <c r="O75" i="2"/>
  <c r="L75" i="2"/>
  <c r="N75" i="2" s="1"/>
  <c r="N81" i="2"/>
  <c r="K81" i="2"/>
  <c r="J81" i="2"/>
  <c r="J75" i="2" s="1"/>
  <c r="F62" i="2"/>
  <c r="F61" i="2" s="1"/>
  <c r="F43" i="2" s="1"/>
  <c r="F36" i="2" s="1"/>
  <c r="G62" i="2"/>
  <c r="E62" i="2"/>
  <c r="D62" i="2"/>
  <c r="C62" i="2"/>
  <c r="C61" i="2" s="1"/>
  <c r="J68" i="2"/>
  <c r="P69" i="2"/>
  <c r="P68" i="2" s="1"/>
  <c r="K62" i="2"/>
  <c r="J62" i="2"/>
  <c r="I62" i="2"/>
  <c r="H62" i="2"/>
  <c r="P62" i="2"/>
  <c r="O62" i="2"/>
  <c r="L62" i="2"/>
  <c r="K59" i="2"/>
  <c r="P60" i="2"/>
  <c r="P59" i="2" s="1"/>
  <c r="P51" i="2" s="1"/>
  <c r="P44" i="2" s="1"/>
  <c r="O60" i="2"/>
  <c r="O59" i="2" s="1"/>
  <c r="O51" i="2" s="1"/>
  <c r="L59" i="2"/>
  <c r="O44" i="2"/>
  <c r="M48" i="2"/>
  <c r="C44" i="2"/>
  <c r="N48" i="2"/>
  <c r="L29" i="2"/>
  <c r="K29" i="2"/>
  <c r="J29" i="2"/>
  <c r="J28" i="2" s="1"/>
  <c r="I11" i="2"/>
  <c r="I10" i="2" s="1"/>
  <c r="F11" i="2"/>
  <c r="F10" i="2" s="1"/>
  <c r="P33" i="2"/>
  <c r="P30" i="2"/>
  <c r="P29" i="2" s="1"/>
  <c r="P28" i="2" s="1"/>
  <c r="P20" i="2"/>
  <c r="O20" i="2"/>
  <c r="P22" i="2"/>
  <c r="E11" i="2"/>
  <c r="E10" i="2" s="1"/>
  <c r="D11" i="2"/>
  <c r="D10" i="2" s="1"/>
  <c r="H11" i="2"/>
  <c r="H10" i="2" s="1"/>
  <c r="J11" i="2"/>
  <c r="J10" i="2" s="1"/>
  <c r="C11" i="2"/>
  <c r="C10" i="2" s="1"/>
  <c r="G11" i="2"/>
  <c r="G10" i="2" s="1"/>
  <c r="O13" i="2"/>
  <c r="O12" i="2" s="1"/>
  <c r="O11" i="2" s="1"/>
  <c r="O10" i="2" s="1"/>
  <c r="N13" i="2"/>
  <c r="L12" i="2"/>
  <c r="M13" i="2"/>
  <c r="K12" i="2"/>
  <c r="P19" i="2"/>
  <c r="P18" i="2"/>
  <c r="P15" i="2"/>
  <c r="P13" i="2" s="1"/>
  <c r="P12" i="2" s="1"/>
  <c r="H26" i="3"/>
  <c r="I26" i="3" s="1"/>
  <c r="G11" i="3"/>
  <c r="G10" i="3" s="1"/>
  <c r="G34" i="3" s="1"/>
  <c r="I27" i="3"/>
  <c r="F11" i="3"/>
  <c r="F10" i="3" s="1"/>
  <c r="F34" i="3" s="1"/>
  <c r="H25" i="3"/>
  <c r="P61" i="2" l="1"/>
  <c r="H61" i="2"/>
  <c r="H43" i="2" s="1"/>
  <c r="H36" i="2" s="1"/>
  <c r="I61" i="2"/>
  <c r="I43" i="2" s="1"/>
  <c r="I36" i="2" s="1"/>
  <c r="I9" i="2" s="1"/>
  <c r="I129" i="2" s="1"/>
  <c r="O61" i="2"/>
  <c r="E61" i="2"/>
  <c r="E43" i="2" s="1"/>
  <c r="E36" i="2" s="1"/>
  <c r="G61" i="2"/>
  <c r="G43" i="2" s="1"/>
  <c r="G36" i="2" s="1"/>
  <c r="J61" i="2"/>
  <c r="J43" i="2" s="1"/>
  <c r="J36" i="2" s="1"/>
  <c r="J9" i="2" s="1"/>
  <c r="J129" i="2" s="1"/>
  <c r="D61" i="2"/>
  <c r="D43" i="2" s="1"/>
  <c r="D36" i="2" s="1"/>
  <c r="K75" i="2"/>
  <c r="M81" i="2"/>
  <c r="P43" i="2"/>
  <c r="P36" i="2" s="1"/>
  <c r="H9" i="2"/>
  <c r="H129" i="2" s="1"/>
  <c r="D9" i="2"/>
  <c r="D129" i="2" s="1"/>
  <c r="E9" i="2"/>
  <c r="E129" i="2" s="1"/>
  <c r="M62" i="2"/>
  <c r="O43" i="2"/>
  <c r="O36" i="2" s="1"/>
  <c r="O9" i="2" s="1"/>
  <c r="O129" i="2" s="1"/>
  <c r="G9" i="2"/>
  <c r="G129" i="2" s="1"/>
  <c r="N62" i="2"/>
  <c r="L61" i="2"/>
  <c r="N61" i="2" s="1"/>
  <c r="F9" i="2"/>
  <c r="F129" i="2" s="1"/>
  <c r="N59" i="2"/>
  <c r="L51" i="2"/>
  <c r="M59" i="2"/>
  <c r="K51" i="2"/>
  <c r="C43" i="2"/>
  <c r="P11" i="2"/>
  <c r="P10" i="2" s="1"/>
  <c r="M29" i="2"/>
  <c r="K28" i="2"/>
  <c r="M28" i="2" s="1"/>
  <c r="N29" i="2"/>
  <c r="L28" i="2"/>
  <c r="N28" i="2" s="1"/>
  <c r="K11" i="2"/>
  <c r="M12" i="2"/>
  <c r="N12" i="2"/>
  <c r="L11" i="2"/>
  <c r="I25" i="3"/>
  <c r="H24" i="3"/>
  <c r="M75" i="2" l="1"/>
  <c r="K61" i="2"/>
  <c r="M61" i="2" s="1"/>
  <c r="P9" i="2"/>
  <c r="P129" i="2" s="1"/>
  <c r="K44" i="2"/>
  <c r="M51" i="2"/>
  <c r="N51" i="2"/>
  <c r="L44" i="2"/>
  <c r="C36" i="2"/>
  <c r="L10" i="2"/>
  <c r="N11" i="2"/>
  <c r="K10" i="2"/>
  <c r="M11" i="2"/>
  <c r="H11" i="3"/>
  <c r="I24" i="3"/>
  <c r="L43" i="2" l="1"/>
  <c r="N44" i="2"/>
  <c r="K43" i="2"/>
  <c r="M44" i="2"/>
  <c r="C9" i="2"/>
  <c r="C129" i="2" s="1"/>
  <c r="M10" i="2"/>
  <c r="N10" i="2"/>
  <c r="I11" i="3"/>
  <c r="H10" i="3"/>
  <c r="K36" i="2" l="1"/>
  <c r="M43" i="2"/>
  <c r="L36" i="2"/>
  <c r="N43" i="2"/>
  <c r="H34" i="3"/>
  <c r="I34" i="3" s="1"/>
  <c r="I10" i="3"/>
  <c r="N36" i="2" l="1"/>
  <c r="L9" i="2"/>
  <c r="M36" i="2"/>
  <c r="K9" i="2"/>
  <c r="K129" i="2" l="1"/>
  <c r="M129" i="2" s="1"/>
  <c r="M9" i="2"/>
  <c r="N9" i="2"/>
  <c r="L129" i="2"/>
  <c r="N129" i="2" s="1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<sst xmlns="http://schemas.openxmlformats.org/spreadsheetml/2006/main" count="326" uniqueCount="306">
  <si>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</si>
  <si>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</si>
  <si>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</si>
  <si>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</si>
  <si>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</si>
  <si>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</si>
  <si>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</si>
  <si>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</si>
  <si>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</si>
  <si>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</si>
  <si>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</si>
  <si>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</si>
  <si>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</si>
  <si>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</si>
  <si>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</si>
  <si>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</si>
  <si>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</si>
  <si>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</si>
  <si>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</si>
  <si>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</si>
  <si>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</si>
  <si>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</si>
  <si>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</si>
  <si>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</si>
  <si>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</si>
  <si>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</si>
  <si>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</si>
  <si>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</si>
  <si>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</si>
  <si>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</si>
  <si>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</si>
  <si>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</si>
  <si>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</si>
  <si>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</si>
  <si>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</si>
  <si>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</si>
  <si>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</si>
  <si>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</si>
  <si>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</si>
  <si>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</si>
  <si>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</si>
  <si>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</si>
  <si>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</si>
  <si>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</si>
  <si>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</si>
  <si>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</si>
  <si>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</si>
  <si>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</si>
  <si>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</si>
  <si>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</si>
  <si>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</si>
  <si>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</si>
  <si>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</si>
  <si>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</si>
  <si>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</si>
  <si>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</si>
  <si>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</si>
  <si>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</si>
  <si>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</si>
  <si>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</si>
  <si>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</si>
  <si>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</si>
  <si>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</si>
  <si>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</si>
  <si>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</si>
  <si>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</si>
  <si>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</si>
  <si>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</si>
  <si>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</si>
  <si>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</si>
  <si>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</si>
  <si>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</si>
  <si>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</si>
  <si>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</si>
  <si>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</si>
  <si>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</si>
  <si>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</si>
  <si>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</si>
  <si>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</si>
  <si>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</si>
  <si>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</si>
  <si>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</si>
  <si>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</si>
  <si>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</si>
  <si>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</si>
  <si>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</si>
  <si>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</si>
  <si>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</si>
  <si>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</si>
  <si>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</si>
  <si>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</si>
  <si>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</si>
  <si>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</si>
  <si>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</si>
  <si>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</si>
  <si>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</si>
  <si>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</si>
  <si>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</si>
  <si>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</si>
  <si>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</si>
  <si>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</si>
  <si>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</si>
  <si>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</si>
  <si>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</si>
  <si>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</si>
  <si>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</si>
  <si>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</si>
  <si>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</si>
  <si>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</si>
  <si>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</si>
  <si>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</si>
  <si>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</si>
  <si>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</si>
  <si>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</si>
  <si>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</si>
  <si>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</si>
  <si>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</si>
  <si>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</si>
  <si>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</si>
  <si>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</si>
  <si>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</si>
  <si>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</si>
  <si>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</si>
  <si>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</si>
  <si>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</si>
  <si>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</si>
  <si>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</si>
  <si>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</si>
  <si>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</si>
  <si>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</si>
  <si>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</si>
  <si>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</si>
  <si>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</si>
  <si>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</si>
  <si>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</si>
  <si>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</si>
  <si>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</si>
  <si>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</si>
  <si>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</si>
  <si>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</si>
  <si>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</si>
  <si>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</si>
  <si>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</si>
  <si>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</si>
  <si>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</si>
  <si>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</si>
  <si>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</si>
  <si>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</si>
  <si>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</si>
  <si>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</si>
  <si>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</si>
  <si>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</si>
  <si>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</si>
  <si>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</si>
  <si>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</si>
  <si>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</si>
  <si>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</si>
  <si>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</si>
  <si>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</si>
  <si>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</si>
  <si>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</si>
  <si>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</si>
  <si>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</si>
  <si>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</si>
  <si>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</si>
  <si>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</si>
  <si>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</si>
  <si>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</si>
  <si>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</si>
  <si>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</si>
  <si>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</si>
  <si>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</si>
  <si>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</si>
  <si>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</si>
  <si>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</si>
  <si>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</si>
  <si>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</si>
  <si>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</si>
  <si>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</si>
  <si>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</si>
  <si>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</si>
  <si>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</si>
  <si>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</si>
  <si>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</si>
  <si>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</si>
  <si>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</si>
  <si>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</si>
  <si>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</si>
  <si>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</si>
  <si>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</si>
  <si>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</si>
  <si>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</si>
  <si>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</si>
  <si>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</si>
  <si>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</si>
  <si>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</si>
  <si>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</si>
  <si>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</si>
  <si>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</si>
  <si>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</si>
  <si>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</si>
  <si>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</si>
  <si>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</si>
  <si>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</si>
  <si>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</si>
  <si>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</si>
  <si>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</si>
  <si>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</si>
  <si>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</si>
  <si>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</si>
  <si>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</si>
  <si>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</si>
  <si>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</si>
  <si>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</si>
  <si>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</si>
  <si>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</si>
  <si>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</si>
  <si>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</si>
  <si>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</si>
  <si>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</si>
  <si>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</si>
  <si>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</si>
  <si>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</si>
  <si>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</si>
  <si>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</si>
  <si>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</si>
  <si>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</si>
  <si>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</si>
  <si>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</si>
  <si>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</si>
  <si>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</si>
  <si>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</si>
  <si>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</si>
  <si>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</si>
  <si>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</si>
  <si>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</si>
  <si>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</si>
  <si>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</si>
  <si>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</si>
  <si>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</si>
  <si>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</si>
  <si>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</si>
  <si>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</si>
  <si>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</si>
  <si>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</si>
  <si>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</si>
  <si>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</si>
  <si>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</si>
  <si>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</si>
  <si>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</si>
  <si>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</si>
  <si>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</si>
  <si>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</si>
  <si>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</si>
  <si>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</si>
  <si>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</si>
  <si>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</si>
  <si>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</si>
  <si>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</si>
  <si>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</si>
  <si>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</si>
  <si>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</si>
  <si>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</si>
  <si>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</si>
  <si>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</si>
  <si>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</si>
  <si>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</si>
  <si>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</si>
  <si>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</si>
  <si>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</si>
  <si>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</si>
  <si>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</si>
  <si>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</si>
  <si>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</si>
  <si>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</si>
  <si>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</si>
  <si>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</si>
  <si>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</si>
  <si>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</si>
  <si>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</si>
  <si>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</si>
  <si>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</si>
  <si>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</si>
  <si>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</si>
  <si>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</si>
  <si>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</si>
  <si>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</si>
  <si>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</si>
  <si>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</si>
  <si>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</si>
  <si>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</si>
  <si>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</si>
  <si>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</si>
  <si>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</si>
  <si>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Ingresos Acumulados Desde 01/01/2024 hasta 31/01/2024</t>
  </si>
  <si>
    <t>A-02-02-01-004-003</t>
  </si>
  <si>
    <t>MAQUINARIA PARA USO GENERAL</t>
  </si>
  <si>
    <t>A-02-02-01-004-003-09</t>
  </si>
  <si>
    <t>OTRAS MÁQUINAS PARA USOS GENERALES Y SUS PARTES Y PIEZAS</t>
  </si>
  <si>
    <t>EJECUCION DE EGRESOS A FEBRERO 29  VIGENCIA 2024</t>
  </si>
  <si>
    <t>EJECUCION DE INGRESOS A FEBRERO 29 DE 2024</t>
  </si>
  <si>
    <t>Ingresos Desde 01/02/2024 hasta 29/02/2024</t>
  </si>
  <si>
    <t>Ingresos Acumulados Desde 01/01/2024 hasta 29/02/2024</t>
  </si>
  <si>
    <t>EJECUCION PRESUPUESTAL ACUMULADA DESDE 01/01/2024 HASTA 31/01/2024</t>
  </si>
  <si>
    <t>EJECUCIÓN PRESUPUESTAL DESDE 01/02/2024 HASTA 29/02/2024</t>
  </si>
  <si>
    <t>EJECUCIÓN PRESUPUESTAL ACUMULADA DESDE 01/01/2024 HASTA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</si>
</sst>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66676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638175</xdr:colOff>
      <xdr:row>6</xdr:row>
      <xdr:rowOff>85725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580979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1520152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topLeftCell="A21" zoomScaleNormal="100" workbookViewId="0">
      <selection activeCell="H35" sqref="H35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5.5546875" style="72" customWidth="1"/>
    <col min="8" max="8" width="19.6640625" style="7" customWidth="1"/>
    <col min="9" max="9" width="19.6640625" style="8" customWidth="1"/>
    <col min="10" max="10" width="11.21875" style="3" bestFit="1" customWidth="1"/>
    <col min="11" max="16384" width="9.109375" style="3"/>
  </cols>
  <sheetData>
    <row r="1" spans="1:9" ht="14.4" thickBot="1" x14ac:dyDescent="0.3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4.4" thickBot="1" x14ac:dyDescent="0.35">
      <c r="A2" s="81" t="s">
        <v>300</v>
      </c>
      <c r="B2" s="82"/>
      <c r="C2" s="82"/>
      <c r="D2" s="82"/>
      <c r="E2" s="82"/>
      <c r="F2" s="82"/>
      <c r="G2" s="82"/>
      <c r="H2" s="83"/>
      <c r="I2" s="1"/>
    </row>
    <row r="3" spans="1:9" ht="14.4" thickBot="1" x14ac:dyDescent="0.3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4.4" thickBot="1" x14ac:dyDescent="0.35">
      <c r="C4" s="66"/>
      <c r="D4" s="66"/>
      <c r="E4" s="66"/>
      <c r="F4" s="5"/>
      <c r="G4" s="5"/>
      <c r="H4" s="6"/>
      <c r="I4" s="6"/>
    </row>
    <row r="5" spans="1:9" x14ac:dyDescent="0.3">
      <c r="C5" s="76"/>
      <c r="D5" s="76"/>
      <c r="E5" s="76"/>
      <c r="F5" s="77"/>
      <c r="G5" s="77"/>
      <c r="H5" s="77"/>
      <c r="I5" s="77"/>
    </row>
    <row r="6" spans="1:9" x14ac:dyDescent="0.3">
      <c r="C6" s="76"/>
      <c r="D6" s="76"/>
      <c r="E6" s="76"/>
      <c r="F6" s="77"/>
      <c r="G6" s="77"/>
      <c r="H6" s="77"/>
      <c r="I6" s="77"/>
    </row>
    <row r="7" spans="1:9" ht="14.4" thickBot="1" x14ac:dyDescent="0.35">
      <c r="A7" s="4"/>
    </row>
    <row r="8" spans="1:9" s="9" customFormat="1" ht="60" customHeight="1" x14ac:dyDescent="0.3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294</v>
      </c>
      <c r="G8" s="48" t="s">
        <v>301</v>
      </c>
      <c r="H8" s="48" t="s">
        <v>302</v>
      </c>
      <c r="I8" s="49" t="s">
        <v>5</v>
      </c>
    </row>
    <row r="9" spans="1:9" s="9" customFormat="1" x14ac:dyDescent="0.3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 t="e">
        <f>H9/E9*100</f>
        <v>#DIV/0!</v>
      </c>
    </row>
    <row r="10" spans="1:9" s="9" customFormat="1" x14ac:dyDescent="0.3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8491532046</v>
      </c>
      <c r="G10" s="71">
        <f t="shared" si="0"/>
        <v>3396386968</v>
      </c>
      <c r="H10" s="39">
        <f t="shared" si="0"/>
        <v>11887919014</v>
      </c>
      <c r="I10" s="51">
        <f>H10/E10*100</f>
        <v>4.2406075828979599</v>
      </c>
    </row>
    <row r="11" spans="1:9" s="12" customFormat="1" ht="17.25" customHeight="1" x14ac:dyDescent="0.3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8491532046</v>
      </c>
      <c r="G11" s="73">
        <f t="shared" si="1"/>
        <v>3396386968</v>
      </c>
      <c r="H11" s="40">
        <f t="shared" si="1"/>
        <v>11887919014</v>
      </c>
      <c r="I11" s="40">
        <f>H11/E11*100</f>
        <v>4.2406075828979599</v>
      </c>
    </row>
    <row r="12" spans="1:9" s="12" customFormat="1" x14ac:dyDescent="0.3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3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3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3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3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3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10" s="12" customFormat="1" x14ac:dyDescent="0.3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10" s="12" customFormat="1" x14ac:dyDescent="0.3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4085578512.0999999</v>
      </c>
      <c r="G19" s="74">
        <f t="shared" si="5"/>
        <v>885694046.89999998</v>
      </c>
      <c r="H19" s="41">
        <f t="shared" si="5"/>
        <v>4971272559</v>
      </c>
      <c r="I19" s="41">
        <f>+I20</f>
        <v>0</v>
      </c>
    </row>
    <row r="20" spans="1:10" s="12" customFormat="1" x14ac:dyDescent="0.3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4085578512.0999999</v>
      </c>
      <c r="G20" s="74">
        <f t="shared" si="5"/>
        <v>885694046.89999998</v>
      </c>
      <c r="H20" s="41">
        <f t="shared" si="5"/>
        <v>4971272559</v>
      </c>
      <c r="I20" s="41">
        <f>+I21</f>
        <v>0</v>
      </c>
    </row>
    <row r="21" spans="1:10" s="12" customFormat="1" ht="21" customHeight="1" x14ac:dyDescent="0.3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4085578512.0999999</v>
      </c>
      <c r="G21" s="75">
        <f t="shared" si="5"/>
        <v>885694046.89999998</v>
      </c>
      <c r="H21" s="38">
        <f t="shared" si="5"/>
        <v>4971272559</v>
      </c>
      <c r="I21" s="38">
        <f>+I22</f>
        <v>0</v>
      </c>
    </row>
    <row r="22" spans="1:10" s="12" customFormat="1" ht="21" customHeight="1" x14ac:dyDescent="0.3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4085578512.0999999</v>
      </c>
      <c r="G22" s="75">
        <f t="shared" si="5"/>
        <v>885694046.89999998</v>
      </c>
      <c r="H22" s="38">
        <f>+H23</f>
        <v>4971272559</v>
      </c>
      <c r="I22" s="38">
        <f>+I23</f>
        <v>0</v>
      </c>
    </row>
    <row r="23" spans="1:10" s="12" customFormat="1" x14ac:dyDescent="0.3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4085578512.0999999</v>
      </c>
      <c r="G23" s="80">
        <v>885694046.89999998</v>
      </c>
      <c r="H23" s="42">
        <f>+F23+G23</f>
        <v>4971272559</v>
      </c>
      <c r="I23" s="56"/>
      <c r="J23" s="37"/>
    </row>
    <row r="24" spans="1:10" s="12" customFormat="1" x14ac:dyDescent="0.3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4405953533.8999996</v>
      </c>
      <c r="G24" s="74">
        <f t="shared" si="6"/>
        <v>2510692921.0999999</v>
      </c>
      <c r="H24" s="41">
        <f t="shared" si="6"/>
        <v>6916646455</v>
      </c>
      <c r="I24" s="57">
        <f>H24/E24*100</f>
        <v>2.4672765158271539</v>
      </c>
    </row>
    <row r="25" spans="1:10" s="12" customFormat="1" x14ac:dyDescent="0.3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4405953533.8999996</v>
      </c>
      <c r="G25" s="74">
        <f t="shared" si="6"/>
        <v>2510692921.0999999</v>
      </c>
      <c r="H25" s="41">
        <f t="shared" si="6"/>
        <v>6916646455</v>
      </c>
      <c r="I25" s="57">
        <f>H25/E25*100</f>
        <v>2.4672765158271539</v>
      </c>
    </row>
    <row r="26" spans="1:10" s="12" customFormat="1" ht="21" customHeight="1" x14ac:dyDescent="0.3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4405953533.8999996</v>
      </c>
      <c r="G26" s="75">
        <f t="shared" si="7"/>
        <v>2510692921.0999999</v>
      </c>
      <c r="H26" s="38">
        <f t="shared" si="7"/>
        <v>6916646455</v>
      </c>
      <c r="I26" s="58">
        <f>H26/E26*100</f>
        <v>2.4672765158271539</v>
      </c>
    </row>
    <row r="27" spans="1:10" s="12" customFormat="1" ht="41.4" x14ac:dyDescent="0.3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3525872378</v>
      </c>
      <c r="G27" s="42">
        <v>3390774077</v>
      </c>
      <c r="H27" s="42">
        <f>+F27+G27</f>
        <v>6916646455</v>
      </c>
      <c r="I27" s="56">
        <f>H27/E27*100</f>
        <v>2.4672765158271539</v>
      </c>
    </row>
    <row r="28" spans="1:10" s="12" customFormat="1" ht="26.25" customHeight="1" x14ac:dyDescent="0.3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880081155.89999998</v>
      </c>
      <c r="G28" s="42">
        <v>-880081155.89999998</v>
      </c>
      <c r="H28" s="42">
        <f>+F28+G28</f>
        <v>0</v>
      </c>
      <c r="I28" s="56">
        <v>0</v>
      </c>
    </row>
    <row r="29" spans="1:10" s="9" customFormat="1" x14ac:dyDescent="0.3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0</v>
      </c>
      <c r="G29" s="71">
        <f t="shared" si="8"/>
        <v>10219018.779999999</v>
      </c>
      <c r="H29" s="39">
        <f t="shared" si="8"/>
        <v>10219018.779999999</v>
      </c>
      <c r="I29" s="56">
        <v>0</v>
      </c>
    </row>
    <row r="30" spans="1:10" s="12" customFormat="1" ht="17.25" customHeight="1" x14ac:dyDescent="0.3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0</v>
      </c>
      <c r="G30" s="73">
        <f t="shared" si="8"/>
        <v>10219018.779999999</v>
      </c>
      <c r="H30" s="40">
        <f t="shared" si="8"/>
        <v>10219018.779999999</v>
      </c>
      <c r="I30" s="40"/>
    </row>
    <row r="31" spans="1:10" s="12" customFormat="1" x14ac:dyDescent="0.3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0</v>
      </c>
      <c r="G31" s="74">
        <f t="shared" si="8"/>
        <v>10219018.779999999</v>
      </c>
      <c r="H31" s="41">
        <f t="shared" si="8"/>
        <v>10219018.779999999</v>
      </c>
      <c r="I31" s="41"/>
    </row>
    <row r="32" spans="1:10" s="12" customFormat="1" ht="21" customHeight="1" x14ac:dyDescent="0.3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0</v>
      </c>
      <c r="G32" s="75">
        <f t="shared" si="8"/>
        <v>10219018.779999999</v>
      </c>
      <c r="H32" s="38">
        <f t="shared" si="8"/>
        <v>10219018.779999999</v>
      </c>
      <c r="I32" s="38"/>
    </row>
    <row r="33" spans="1:9" s="12" customFormat="1" x14ac:dyDescent="0.3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0</v>
      </c>
      <c r="G33" s="19">
        <v>10219018.779999999</v>
      </c>
      <c r="H33" s="42">
        <f>+F33+G33</f>
        <v>10219018.779999999</v>
      </c>
      <c r="I33" s="56"/>
    </row>
    <row r="34" spans="1:9" s="9" customFormat="1" ht="14.4" thickBot="1" x14ac:dyDescent="0.35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8491532046</v>
      </c>
      <c r="G34" s="59">
        <f t="shared" si="9"/>
        <v>3406605986.7800002</v>
      </c>
      <c r="H34" s="59">
        <f t="shared" si="9"/>
        <v>11898138032.780001</v>
      </c>
      <c r="I34" s="59">
        <f>H34/E34*100</f>
        <v>4.2442528675333291</v>
      </c>
    </row>
    <row r="35" spans="1:9" s="2" customFormat="1" x14ac:dyDescent="0.3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3">
      <c r="A38" s="3"/>
      <c r="B38" s="4"/>
      <c r="F38" s="7"/>
      <c r="G38" s="72"/>
      <c r="H38" s="7"/>
      <c r="I38" s="8"/>
    </row>
    <row r="39" spans="1:9" s="2" customFormat="1" x14ac:dyDescent="0.3">
      <c r="A39" s="3"/>
      <c r="B39" s="4"/>
      <c r="F39" s="7"/>
      <c r="G39" s="72"/>
      <c r="H39" s="7"/>
      <c r="I39" s="8"/>
    </row>
    <row r="40" spans="1:9" s="2" customFormat="1" x14ac:dyDescent="0.3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zoomScale="99" zoomScaleNormal="99" workbookViewId="0">
      <pane xSplit="2" ySplit="8" topLeftCell="I122" activePane="bottomRight" state="frozen"/>
      <selection pane="topRight" activeCell="C1" sqref="C1"/>
      <selection pane="bottomLeft" activeCell="A7" sqref="A7"/>
      <selection pane="bottomRight" activeCell="A3" sqref="A3:P3"/>
    </sheetView>
  </sheetViews>
  <sheetFormatPr baseColWidth="10" defaultColWidth="9.109375" defaultRowHeight="13.8" x14ac:dyDescent="0.3"/>
  <cols>
    <col min="1" max="1" width="24.5546875" style="12" customWidth="1"/>
    <col min="2" max="2" width="44" style="12" customWidth="1"/>
    <col min="3" max="3" width="16.6640625" style="36" customWidth="1"/>
    <col min="4" max="4" width="18.88671875" style="23" customWidth="1"/>
    <col min="5" max="6" width="17.88671875" style="23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44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x14ac:dyDescent="0.3">
      <c r="A2" s="91" t="s">
        <v>299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x14ac:dyDescent="0.3">
      <c r="A3" s="91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4.4" thickBo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3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3">
      <c r="A7" s="92" t="s">
        <v>0</v>
      </c>
      <c r="B7" s="86" t="s">
        <v>1</v>
      </c>
      <c r="C7" s="89" t="s">
        <v>229</v>
      </c>
      <c r="D7" s="87" t="s">
        <v>303</v>
      </c>
      <c r="E7" s="87"/>
      <c r="F7" s="87"/>
      <c r="G7" s="87" t="s">
        <v>304</v>
      </c>
      <c r="H7" s="87"/>
      <c r="I7" s="87"/>
      <c r="J7" s="87" t="s">
        <v>305</v>
      </c>
      <c r="K7" s="87"/>
      <c r="L7" s="87"/>
      <c r="M7" s="88" t="s">
        <v>10</v>
      </c>
      <c r="N7" s="88"/>
      <c r="O7" s="87" t="s">
        <v>11</v>
      </c>
      <c r="P7" s="87" t="s">
        <v>12</v>
      </c>
    </row>
    <row r="8" spans="1:17" x14ac:dyDescent="0.3">
      <c r="A8" s="92"/>
      <c r="B8" s="86"/>
      <c r="C8" s="90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7"/>
      <c r="P8" s="87"/>
    </row>
    <row r="9" spans="1:17" x14ac:dyDescent="0.3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171836396492.72998</v>
      </c>
      <c r="E9" s="26">
        <f t="shared" si="0"/>
        <v>112825843043.42</v>
      </c>
      <c r="F9" s="26">
        <f t="shared" si="0"/>
        <v>3686089776</v>
      </c>
      <c r="G9" s="26">
        <f t="shared" si="0"/>
        <v>22162598882.309998</v>
      </c>
      <c r="H9" s="26">
        <f t="shared" si="0"/>
        <v>11350106194.309999</v>
      </c>
      <c r="I9" s="26">
        <f t="shared" si="0"/>
        <v>4433087297.9200001</v>
      </c>
      <c r="J9" s="26">
        <f t="shared" si="0"/>
        <v>193998995375.04001</v>
      </c>
      <c r="K9" s="26">
        <f t="shared" si="0"/>
        <v>124175949237.73001</v>
      </c>
      <c r="L9" s="26">
        <f t="shared" si="0"/>
        <v>8119177073.9200001</v>
      </c>
      <c r="M9" s="69">
        <f t="shared" ref="M9:M84" si="1">K9/C9*100</f>
        <v>44.295513060858909</v>
      </c>
      <c r="N9" s="26">
        <f t="shared" ref="N9:N84" si="2">+L9/C9*100</f>
        <v>2.8962380906203253</v>
      </c>
      <c r="O9" s="26">
        <f>+O10+O36+O109+O121+O128</f>
        <v>86336281624.960007</v>
      </c>
      <c r="P9" s="26">
        <f>+P10+P36+P109+P121+P128</f>
        <v>116056772163.81</v>
      </c>
    </row>
    <row r="10" spans="1:17" x14ac:dyDescent="0.3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44050968068</v>
      </c>
      <c r="E10" s="29">
        <f t="shared" si="3"/>
        <v>2629568244</v>
      </c>
      <c r="F10" s="29">
        <f t="shared" si="3"/>
        <v>2430343274</v>
      </c>
      <c r="G10" s="29">
        <f t="shared" si="3"/>
        <v>0</v>
      </c>
      <c r="H10" s="29">
        <f t="shared" si="3"/>
        <v>2450956454</v>
      </c>
      <c r="I10" s="29">
        <f t="shared" si="3"/>
        <v>2464738948</v>
      </c>
      <c r="J10" s="29">
        <f t="shared" si="3"/>
        <v>44050968068</v>
      </c>
      <c r="K10" s="29">
        <f t="shared" si="3"/>
        <v>5080524698</v>
      </c>
      <c r="L10" s="29">
        <f t="shared" si="3"/>
        <v>4895082222</v>
      </c>
      <c r="M10" s="29">
        <f t="shared" si="1"/>
        <v>11.53328728248915</v>
      </c>
      <c r="N10" s="29">
        <f t="shared" si="2"/>
        <v>11.112314749686377</v>
      </c>
      <c r="O10" s="29">
        <f>+O11</f>
        <v>0</v>
      </c>
      <c r="P10" s="29">
        <f>+P11</f>
        <v>185442476</v>
      </c>
    </row>
    <row r="11" spans="1:17" s="13" customFormat="1" x14ac:dyDescent="0.3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44050968068</v>
      </c>
      <c r="E11" s="26">
        <f t="shared" si="4"/>
        <v>2629568244</v>
      </c>
      <c r="F11" s="26">
        <f t="shared" si="4"/>
        <v>2430343274</v>
      </c>
      <c r="G11" s="26">
        <f t="shared" si="4"/>
        <v>0</v>
      </c>
      <c r="H11" s="26">
        <f t="shared" si="4"/>
        <v>2450956454</v>
      </c>
      <c r="I11" s="26">
        <f t="shared" si="4"/>
        <v>2464738948</v>
      </c>
      <c r="J11" s="26">
        <f t="shared" si="4"/>
        <v>44050968068</v>
      </c>
      <c r="K11" s="26">
        <f t="shared" si="4"/>
        <v>5080524698</v>
      </c>
      <c r="L11" s="26">
        <f t="shared" si="4"/>
        <v>4895082222</v>
      </c>
      <c r="M11" s="26">
        <f t="shared" si="1"/>
        <v>11.53328728248915</v>
      </c>
      <c r="N11" s="26">
        <f t="shared" si="2"/>
        <v>11.112314749686377</v>
      </c>
      <c r="O11" s="26">
        <f>+O12+O20+O28</f>
        <v>0</v>
      </c>
      <c r="P11" s="26">
        <f>+P12+P20+P28</f>
        <v>185442476</v>
      </c>
    </row>
    <row r="12" spans="1:17" x14ac:dyDescent="0.3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1698965244</v>
      </c>
      <c r="F12" s="15">
        <f t="shared" si="5"/>
        <v>1623521245</v>
      </c>
      <c r="G12" s="15">
        <f t="shared" si="5"/>
        <v>0</v>
      </c>
      <c r="H12" s="15">
        <f t="shared" si="5"/>
        <v>1656265719</v>
      </c>
      <c r="I12" s="15">
        <f t="shared" si="5"/>
        <v>1656681705</v>
      </c>
      <c r="J12" s="15">
        <f t="shared" si="5"/>
        <v>29791805758</v>
      </c>
      <c r="K12" s="15">
        <f t="shared" si="5"/>
        <v>3355230963</v>
      </c>
      <c r="L12" s="15">
        <f t="shared" si="5"/>
        <v>3280202950</v>
      </c>
      <c r="M12" s="15">
        <f t="shared" si="1"/>
        <v>11.262261140713228</v>
      </c>
      <c r="N12" s="15">
        <f t="shared" si="2"/>
        <v>11.010420035110382</v>
      </c>
      <c r="O12" s="15">
        <f>+O13</f>
        <v>0</v>
      </c>
      <c r="P12" s="15">
        <f>+P13</f>
        <v>75028013</v>
      </c>
    </row>
    <row r="13" spans="1:17" x14ac:dyDescent="0.3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1698965244</v>
      </c>
      <c r="F13" s="15">
        <f t="shared" si="6"/>
        <v>1623521245</v>
      </c>
      <c r="G13" s="15">
        <f t="shared" si="6"/>
        <v>0</v>
      </c>
      <c r="H13" s="15">
        <f t="shared" si="6"/>
        <v>1656265719</v>
      </c>
      <c r="I13" s="15">
        <f t="shared" si="6"/>
        <v>1656681705</v>
      </c>
      <c r="J13" s="15">
        <f t="shared" si="6"/>
        <v>29791805758</v>
      </c>
      <c r="K13" s="15">
        <f t="shared" si="6"/>
        <v>3355230963</v>
      </c>
      <c r="L13" s="15">
        <f t="shared" si="6"/>
        <v>3280202950</v>
      </c>
      <c r="M13" s="15">
        <f t="shared" si="1"/>
        <v>11.262261140713228</v>
      </c>
      <c r="N13" s="15">
        <f t="shared" si="2"/>
        <v>11.010420035110382</v>
      </c>
      <c r="O13" s="15">
        <f>+O14+O15+O16+O17+O18+O19</f>
        <v>0</v>
      </c>
      <c r="P13" s="15">
        <f>+P14+P15+P16+P17+P18+P19</f>
        <v>75028013</v>
      </c>
    </row>
    <row r="14" spans="1:17" x14ac:dyDescent="0.3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1439003872</v>
      </c>
      <c r="F14" s="68">
        <v>1438379831</v>
      </c>
      <c r="G14" s="68">
        <v>0</v>
      </c>
      <c r="H14" s="68">
        <v>1533105727</v>
      </c>
      <c r="I14" s="68">
        <v>1533521713</v>
      </c>
      <c r="J14" s="19">
        <f t="shared" ref="J14:K19" si="7">+D14+G14</f>
        <v>23069667953</v>
      </c>
      <c r="K14" s="19">
        <f t="shared" si="7"/>
        <v>2972109599</v>
      </c>
      <c r="L14" s="19">
        <f t="shared" ref="L14:L19" si="8">+F14+I14</f>
        <v>2971901544</v>
      </c>
      <c r="M14" s="19">
        <f t="shared" si="1"/>
        <v>12.883191925670973</v>
      </c>
      <c r="N14" s="19">
        <f t="shared" si="2"/>
        <v>12.882290070471219</v>
      </c>
      <c r="O14" s="19">
        <f t="shared" ref="O14:O19" si="9">+C14-J14</f>
        <v>0</v>
      </c>
      <c r="P14" s="19">
        <f t="shared" ref="P14:P19" si="10">+K14-L14</f>
        <v>208055</v>
      </c>
      <c r="Q14" s="37"/>
    </row>
    <row r="15" spans="1:17" x14ac:dyDescent="0.3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54597125</v>
      </c>
      <c r="F15" s="68">
        <v>54597125</v>
      </c>
      <c r="G15" s="68">
        <v>0</v>
      </c>
      <c r="H15" s="68">
        <v>54131106</v>
      </c>
      <c r="I15" s="68">
        <v>54131106</v>
      </c>
      <c r="J15" s="19">
        <f t="shared" si="7"/>
        <v>1444951000</v>
      </c>
      <c r="K15" s="19">
        <f t="shared" si="7"/>
        <v>108728231</v>
      </c>
      <c r="L15" s="19">
        <f t="shared" si="8"/>
        <v>108728231</v>
      </c>
      <c r="M15" s="19">
        <f t="shared" si="1"/>
        <v>7.5247002147477664</v>
      </c>
      <c r="N15" s="19">
        <f t="shared" si="2"/>
        <v>7.5247002147477664</v>
      </c>
      <c r="O15" s="19">
        <f t="shared" si="9"/>
        <v>0</v>
      </c>
      <c r="P15" s="19">
        <f t="shared" si="10"/>
        <v>0</v>
      </c>
      <c r="Q15" s="37"/>
    </row>
    <row r="16" spans="1:17" x14ac:dyDescent="0.3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81632347</v>
      </c>
      <c r="F16" s="68">
        <v>64292529</v>
      </c>
      <c r="G16" s="68">
        <v>0</v>
      </c>
      <c r="H16" s="68">
        <v>21723758</v>
      </c>
      <c r="I16" s="68">
        <v>21723758</v>
      </c>
      <c r="J16" s="19">
        <f t="shared" si="7"/>
        <v>740754727</v>
      </c>
      <c r="K16" s="19">
        <f t="shared" si="7"/>
        <v>103356105</v>
      </c>
      <c r="L16" s="19">
        <f t="shared" si="8"/>
        <v>86016287</v>
      </c>
      <c r="M16" s="19">
        <f t="shared" si="1"/>
        <v>13.952810725701923</v>
      </c>
      <c r="N16" s="19">
        <f t="shared" si="2"/>
        <v>11.611979493989784</v>
      </c>
      <c r="O16" s="19">
        <f t="shared" si="9"/>
        <v>0</v>
      </c>
      <c r="P16" s="19">
        <f t="shared" si="10"/>
        <v>17339818</v>
      </c>
      <c r="Q16" s="37"/>
    </row>
    <row r="17" spans="1:17" x14ac:dyDescent="0.3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24675876</v>
      </c>
      <c r="F17" s="68">
        <v>8241096</v>
      </c>
      <c r="G17" s="68">
        <v>0</v>
      </c>
      <c r="H17" s="68">
        <v>2604665</v>
      </c>
      <c r="I17" s="68">
        <v>2604665</v>
      </c>
      <c r="J17" s="19">
        <f t="shared" si="7"/>
        <v>1075520876</v>
      </c>
      <c r="K17" s="19">
        <f t="shared" si="7"/>
        <v>27280541</v>
      </c>
      <c r="L17" s="19">
        <f t="shared" si="8"/>
        <v>10845761</v>
      </c>
      <c r="M17" s="19">
        <f t="shared" si="1"/>
        <v>2.5364957211672015</v>
      </c>
      <c r="N17" s="19">
        <f t="shared" si="2"/>
        <v>1.0084193846926315</v>
      </c>
      <c r="O17" s="19">
        <f t="shared" si="9"/>
        <v>0</v>
      </c>
      <c r="P17" s="19">
        <f t="shared" si="10"/>
        <v>16434780</v>
      </c>
      <c r="Q17" s="37"/>
    </row>
    <row r="18" spans="1:17" x14ac:dyDescent="0.3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0</v>
      </c>
      <c r="F18" s="68">
        <v>0</v>
      </c>
      <c r="G18" s="68">
        <v>0</v>
      </c>
      <c r="H18" s="68">
        <v>691314</v>
      </c>
      <c r="I18" s="68">
        <v>691314</v>
      </c>
      <c r="J18" s="19">
        <f t="shared" si="7"/>
        <v>2280480000</v>
      </c>
      <c r="K18" s="19">
        <f t="shared" si="7"/>
        <v>691314</v>
      </c>
      <c r="L18" s="19">
        <f t="shared" si="8"/>
        <v>691314</v>
      </c>
      <c r="M18" s="19">
        <f t="shared" si="1"/>
        <v>3.0314407493159334E-2</v>
      </c>
      <c r="N18" s="19">
        <f t="shared" si="2"/>
        <v>3.0314407493159334E-2</v>
      </c>
      <c r="O18" s="19">
        <f t="shared" si="9"/>
        <v>0</v>
      </c>
      <c r="P18" s="19">
        <f t="shared" si="10"/>
        <v>0</v>
      </c>
      <c r="Q18" s="37"/>
    </row>
    <row r="19" spans="1:17" x14ac:dyDescent="0.3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99056024</v>
      </c>
      <c r="F19" s="68">
        <v>58010664</v>
      </c>
      <c r="G19" s="68">
        <v>0</v>
      </c>
      <c r="H19" s="68">
        <v>44009149</v>
      </c>
      <c r="I19" s="68">
        <v>44009149</v>
      </c>
      <c r="J19" s="19">
        <f t="shared" si="7"/>
        <v>1180431202</v>
      </c>
      <c r="K19" s="19">
        <f t="shared" si="7"/>
        <v>143065173</v>
      </c>
      <c r="L19" s="19">
        <f t="shared" si="8"/>
        <v>102019813</v>
      </c>
      <c r="M19" s="19">
        <f t="shared" si="1"/>
        <v>12.119738342870406</v>
      </c>
      <c r="N19" s="19">
        <f t="shared" si="2"/>
        <v>8.6425886427898746</v>
      </c>
      <c r="O19" s="19">
        <f t="shared" si="9"/>
        <v>0</v>
      </c>
      <c r="P19" s="19">
        <f t="shared" si="10"/>
        <v>41045360</v>
      </c>
      <c r="Q19" s="37"/>
    </row>
    <row r="20" spans="1:17" x14ac:dyDescent="0.3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10295936663</v>
      </c>
      <c r="E20" s="15">
        <f t="shared" si="11"/>
        <v>695607638</v>
      </c>
      <c r="F20" s="15">
        <f t="shared" si="11"/>
        <v>636146837</v>
      </c>
      <c r="G20" s="15">
        <f t="shared" si="11"/>
        <v>0</v>
      </c>
      <c r="H20" s="15">
        <f t="shared" si="11"/>
        <v>637652544</v>
      </c>
      <c r="I20" s="15">
        <f t="shared" si="11"/>
        <v>651019052</v>
      </c>
      <c r="J20" s="15">
        <f t="shared" si="11"/>
        <v>10295936663</v>
      </c>
      <c r="K20" s="15">
        <f t="shared" si="11"/>
        <v>1333260182</v>
      </c>
      <c r="L20" s="15">
        <f t="shared" si="11"/>
        <v>1287165889</v>
      </c>
      <c r="M20" s="15">
        <f t="shared" si="1"/>
        <v>12.94938212655553</v>
      </c>
      <c r="N20" s="15">
        <f t="shared" si="2"/>
        <v>12.501688104061717</v>
      </c>
      <c r="O20" s="15">
        <f>+O21+O22+O23+O24+O25+O26+O27</f>
        <v>0</v>
      </c>
      <c r="P20" s="15">
        <f>+P21+P22+P23+P24+P25+P26+P27</f>
        <v>46094293</v>
      </c>
    </row>
    <row r="21" spans="1:17" x14ac:dyDescent="0.3">
      <c r="A21" s="16" t="s">
        <v>58</v>
      </c>
      <c r="B21" s="16" t="s">
        <v>60</v>
      </c>
      <c r="C21" s="18">
        <v>3029554909</v>
      </c>
      <c r="D21" s="19">
        <v>3029554909</v>
      </c>
      <c r="E21" s="19">
        <v>204736892</v>
      </c>
      <c r="F21" s="19">
        <v>201615983</v>
      </c>
      <c r="G21" s="19">
        <v>0</v>
      </c>
      <c r="H21" s="19">
        <v>197066521</v>
      </c>
      <c r="I21" s="19">
        <v>198106825</v>
      </c>
      <c r="J21" s="19">
        <f>+D21+G21</f>
        <v>3029554909</v>
      </c>
      <c r="K21" s="19">
        <f>+E21+H21</f>
        <v>401803413</v>
      </c>
      <c r="L21" s="19">
        <f t="shared" ref="L21:L27" si="12">+F21+I21</f>
        <v>399722808</v>
      </c>
      <c r="M21" s="19">
        <f t="shared" si="1"/>
        <v>13.262786946239173</v>
      </c>
      <c r="N21" s="19">
        <f t="shared" si="2"/>
        <v>13.194110026279111</v>
      </c>
      <c r="O21" s="19">
        <f t="shared" ref="O21:O27" si="13">+C21-J21</f>
        <v>0</v>
      </c>
      <c r="P21" s="19">
        <f t="shared" ref="P21:P27" si="14">+K21-L21</f>
        <v>2080605</v>
      </c>
      <c r="Q21" s="37"/>
    </row>
    <row r="22" spans="1:17" x14ac:dyDescent="0.3">
      <c r="A22" s="16" t="s">
        <v>59</v>
      </c>
      <c r="B22" s="16" t="s">
        <v>61</v>
      </c>
      <c r="C22" s="18">
        <v>2146935009</v>
      </c>
      <c r="D22" s="19">
        <v>2146935009</v>
      </c>
      <c r="E22" s="19">
        <v>146027892</v>
      </c>
      <c r="F22" s="19">
        <v>142816883</v>
      </c>
      <c r="G22" s="19">
        <v>0</v>
      </c>
      <c r="H22" s="19">
        <v>139593021</v>
      </c>
      <c r="I22" s="19">
        <v>140330025</v>
      </c>
      <c r="J22" s="19">
        <f t="shared" ref="J22:J27" si="15">+D22+G22</f>
        <v>2146935009</v>
      </c>
      <c r="K22" s="19">
        <f t="shared" ref="K22:K27" si="16">+E22+H22</f>
        <v>285620913</v>
      </c>
      <c r="L22" s="19">
        <f t="shared" si="12"/>
        <v>283146908</v>
      </c>
      <c r="M22" s="19">
        <f t="shared" si="1"/>
        <v>13.303659021007656</v>
      </c>
      <c r="N22" s="19">
        <f t="shared" si="2"/>
        <v>13.188424745650975</v>
      </c>
      <c r="O22" s="19">
        <f t="shared" si="13"/>
        <v>0</v>
      </c>
      <c r="P22" s="19">
        <f t="shared" si="14"/>
        <v>2474005</v>
      </c>
      <c r="Q22" s="37"/>
    </row>
    <row r="23" spans="1:17" x14ac:dyDescent="0.3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156227254</v>
      </c>
      <c r="F23" s="19">
        <v>141998371</v>
      </c>
      <c r="G23" s="19">
        <v>0</v>
      </c>
      <c r="H23" s="19">
        <v>139415502</v>
      </c>
      <c r="I23" s="19">
        <v>139415502</v>
      </c>
      <c r="J23" s="19">
        <f t="shared" si="15"/>
        <v>2485978745</v>
      </c>
      <c r="K23" s="19">
        <f t="shared" si="16"/>
        <v>295642756</v>
      </c>
      <c r="L23" s="19">
        <f t="shared" si="12"/>
        <v>281413873</v>
      </c>
      <c r="M23" s="19">
        <f t="shared" si="1"/>
        <v>11.892408838756987</v>
      </c>
      <c r="N23" s="19">
        <f t="shared" si="2"/>
        <v>11.320043406083103</v>
      </c>
      <c r="O23" s="19">
        <f t="shared" si="13"/>
        <v>0</v>
      </c>
      <c r="P23" s="19">
        <f t="shared" si="14"/>
        <v>14228883</v>
      </c>
      <c r="Q23" s="37"/>
    </row>
    <row r="24" spans="1:17" x14ac:dyDescent="0.3">
      <c r="A24" s="16" t="s">
        <v>63</v>
      </c>
      <c r="B24" s="16" t="s">
        <v>68</v>
      </c>
      <c r="C24" s="18">
        <v>1109458500</v>
      </c>
      <c r="D24" s="19">
        <v>1109458500</v>
      </c>
      <c r="E24" s="19">
        <v>77803900</v>
      </c>
      <c r="F24" s="19">
        <v>62975400</v>
      </c>
      <c r="G24" s="19">
        <v>0</v>
      </c>
      <c r="H24" s="19">
        <v>68151300</v>
      </c>
      <c r="I24" s="19">
        <v>73281900</v>
      </c>
      <c r="J24" s="19">
        <f t="shared" si="15"/>
        <v>1109458500</v>
      </c>
      <c r="K24" s="19">
        <f t="shared" si="16"/>
        <v>145955200</v>
      </c>
      <c r="L24" s="19">
        <f t="shared" si="12"/>
        <v>136257300</v>
      </c>
      <c r="M24" s="19">
        <f t="shared" si="1"/>
        <v>13.155534884810924</v>
      </c>
      <c r="N24" s="19">
        <f t="shared" si="2"/>
        <v>12.281423775652717</v>
      </c>
      <c r="O24" s="19">
        <f t="shared" si="13"/>
        <v>0</v>
      </c>
      <c r="P24" s="19">
        <f t="shared" si="14"/>
        <v>9697900</v>
      </c>
      <c r="Q24" s="37"/>
    </row>
    <row r="25" spans="1:17" x14ac:dyDescent="0.3">
      <c r="A25" s="16" t="s">
        <v>64</v>
      </c>
      <c r="B25" s="16" t="s">
        <v>69</v>
      </c>
      <c r="C25" s="18">
        <v>132435500</v>
      </c>
      <c r="D25" s="19">
        <v>132435500</v>
      </c>
      <c r="E25" s="19">
        <v>8799800</v>
      </c>
      <c r="F25" s="19">
        <v>8014300</v>
      </c>
      <c r="G25" s="19">
        <v>0</v>
      </c>
      <c r="H25" s="19">
        <v>8230600</v>
      </c>
      <c r="I25" s="19">
        <v>8275800</v>
      </c>
      <c r="J25" s="19">
        <f t="shared" si="15"/>
        <v>132435500</v>
      </c>
      <c r="K25" s="19">
        <f t="shared" si="16"/>
        <v>17030400</v>
      </c>
      <c r="L25" s="19">
        <f t="shared" si="12"/>
        <v>16290100</v>
      </c>
      <c r="M25" s="19">
        <f t="shared" si="1"/>
        <v>12.859391930411407</v>
      </c>
      <c r="N25" s="19">
        <f t="shared" si="2"/>
        <v>12.300402837607741</v>
      </c>
      <c r="O25" s="19">
        <f t="shared" si="13"/>
        <v>0</v>
      </c>
      <c r="P25" s="19">
        <f t="shared" si="14"/>
        <v>740300</v>
      </c>
      <c r="Q25" s="37"/>
    </row>
    <row r="26" spans="1:17" x14ac:dyDescent="0.3">
      <c r="A26" s="16" t="s">
        <v>65</v>
      </c>
      <c r="B26" s="16" t="s">
        <v>70</v>
      </c>
      <c r="C26" s="18">
        <v>834344600</v>
      </c>
      <c r="D26" s="19">
        <v>834344600</v>
      </c>
      <c r="E26" s="19">
        <v>60605600</v>
      </c>
      <c r="F26" s="19">
        <v>47234000</v>
      </c>
      <c r="G26" s="19">
        <v>0</v>
      </c>
      <c r="H26" s="19">
        <v>51115700</v>
      </c>
      <c r="I26" s="19">
        <v>54963800</v>
      </c>
      <c r="J26" s="19">
        <f t="shared" si="15"/>
        <v>834344600</v>
      </c>
      <c r="K26" s="19">
        <f t="shared" si="16"/>
        <v>111721300</v>
      </c>
      <c r="L26" s="19">
        <f t="shared" si="12"/>
        <v>102197800</v>
      </c>
      <c r="M26" s="19">
        <f t="shared" si="1"/>
        <v>13.390306595140663</v>
      </c>
      <c r="N26" s="19">
        <f t="shared" si="2"/>
        <v>12.248871749154965</v>
      </c>
      <c r="O26" s="19">
        <f t="shared" si="13"/>
        <v>0</v>
      </c>
      <c r="P26" s="19">
        <f t="shared" si="14"/>
        <v>9523500</v>
      </c>
      <c r="Q26" s="37"/>
    </row>
    <row r="27" spans="1:17" x14ac:dyDescent="0.3">
      <c r="A27" s="16" t="s">
        <v>66</v>
      </c>
      <c r="B27" s="16" t="s">
        <v>71</v>
      </c>
      <c r="C27" s="18">
        <v>557229400</v>
      </c>
      <c r="D27" s="19">
        <v>557229400</v>
      </c>
      <c r="E27" s="19">
        <v>41406300</v>
      </c>
      <c r="F27" s="19">
        <v>31491900</v>
      </c>
      <c r="G27" s="19">
        <v>0</v>
      </c>
      <c r="H27" s="19">
        <v>34079900</v>
      </c>
      <c r="I27" s="19">
        <v>36645200</v>
      </c>
      <c r="J27" s="19">
        <f t="shared" si="15"/>
        <v>557229400</v>
      </c>
      <c r="K27" s="19">
        <f t="shared" si="16"/>
        <v>75486200</v>
      </c>
      <c r="L27" s="19">
        <f t="shared" si="12"/>
        <v>68137100</v>
      </c>
      <c r="M27" s="19">
        <f t="shared" si="1"/>
        <v>13.546700874002699</v>
      </c>
      <c r="N27" s="19">
        <f t="shared" si="2"/>
        <v>12.227836506831837</v>
      </c>
      <c r="O27" s="19">
        <f t="shared" si="13"/>
        <v>0</v>
      </c>
      <c r="P27" s="19">
        <f t="shared" si="14"/>
        <v>7349100</v>
      </c>
      <c r="Q27" s="37"/>
    </row>
    <row r="28" spans="1:17" x14ac:dyDescent="0.3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3963225647</v>
      </c>
      <c r="E28" s="15">
        <f t="shared" si="17"/>
        <v>234995362</v>
      </c>
      <c r="F28" s="15">
        <f t="shared" si="17"/>
        <v>170675192</v>
      </c>
      <c r="G28" s="15">
        <f t="shared" si="17"/>
        <v>0</v>
      </c>
      <c r="H28" s="15">
        <f t="shared" si="17"/>
        <v>157038191</v>
      </c>
      <c r="I28" s="15">
        <f t="shared" si="17"/>
        <v>157038191</v>
      </c>
      <c r="J28" s="15">
        <f t="shared" si="17"/>
        <v>3963225647</v>
      </c>
      <c r="K28" s="15">
        <f t="shared" si="17"/>
        <v>392033553</v>
      </c>
      <c r="L28" s="15">
        <f t="shared" si="17"/>
        <v>327713383</v>
      </c>
      <c r="M28" s="15">
        <f t="shared" si="1"/>
        <v>9.8917797753139141</v>
      </c>
      <c r="N28" s="15">
        <f t="shared" si="2"/>
        <v>8.2688550233839369</v>
      </c>
      <c r="O28" s="15">
        <f>+O29+O33+O34+O35</f>
        <v>0</v>
      </c>
      <c r="P28" s="15">
        <f>+P29+P33+P34+P35</f>
        <v>64320170</v>
      </c>
    </row>
    <row r="29" spans="1:17" x14ac:dyDescent="0.3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1868874647</v>
      </c>
      <c r="E29" s="15">
        <f t="shared" si="18"/>
        <v>154384268</v>
      </c>
      <c r="F29" s="15">
        <f t="shared" si="18"/>
        <v>90064098</v>
      </c>
      <c r="G29" s="15">
        <f t="shared" si="18"/>
        <v>0</v>
      </c>
      <c r="H29" s="15">
        <f t="shared" si="18"/>
        <v>73519907</v>
      </c>
      <c r="I29" s="15">
        <f t="shared" si="18"/>
        <v>73519907</v>
      </c>
      <c r="J29" s="15">
        <f t="shared" si="18"/>
        <v>1868874647</v>
      </c>
      <c r="K29" s="15">
        <f t="shared" si="18"/>
        <v>227904175</v>
      </c>
      <c r="L29" s="15">
        <f t="shared" si="18"/>
        <v>163584005</v>
      </c>
      <c r="M29" s="15">
        <f t="shared" si="1"/>
        <v>12.194727739810791</v>
      </c>
      <c r="N29" s="15">
        <f t="shared" si="2"/>
        <v>8.7530752938722909</v>
      </c>
      <c r="O29" s="15">
        <f>+O30+O31+O32</f>
        <v>0</v>
      </c>
      <c r="P29" s="15">
        <f>+P30+P31+P32</f>
        <v>64320170</v>
      </c>
    </row>
    <row r="30" spans="1:17" x14ac:dyDescent="0.3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17549866</v>
      </c>
      <c r="F30" s="19">
        <v>17549866</v>
      </c>
      <c r="G30" s="19">
        <v>0</v>
      </c>
      <c r="H30" s="19">
        <v>52100344</v>
      </c>
      <c r="I30" s="19">
        <v>52100344</v>
      </c>
      <c r="J30" s="19">
        <f t="shared" ref="J30:J35" si="19">+D30+G30</f>
        <v>1333045000</v>
      </c>
      <c r="K30" s="19">
        <f t="shared" ref="K30:K35" si="20">+E30+H30</f>
        <v>69650210</v>
      </c>
      <c r="L30" s="19">
        <f t="shared" ref="L30:L35" si="21">+F30+I30</f>
        <v>69650210</v>
      </c>
      <c r="M30" s="19">
        <f t="shared" si="1"/>
        <v>5.2248956336807835</v>
      </c>
      <c r="N30" s="19">
        <f t="shared" si="2"/>
        <v>5.2248956336807835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3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121598764</v>
      </c>
      <c r="F31" s="19">
        <v>66598772</v>
      </c>
      <c r="G31" s="19">
        <v>0</v>
      </c>
      <c r="H31" s="19">
        <v>15932118</v>
      </c>
      <c r="I31" s="19">
        <v>15932118</v>
      </c>
      <c r="J31" s="19">
        <f t="shared" si="19"/>
        <v>394014764</v>
      </c>
      <c r="K31" s="19">
        <f t="shared" si="20"/>
        <v>137530882</v>
      </c>
      <c r="L31" s="19">
        <f t="shared" si="21"/>
        <v>82530890</v>
      </c>
      <c r="M31" s="19">
        <f t="shared" si="1"/>
        <v>34.905007265159234</v>
      </c>
      <c r="N31" s="19">
        <f t="shared" si="2"/>
        <v>20.946141500423572</v>
      </c>
      <c r="O31" s="19">
        <f t="shared" si="22"/>
        <v>0</v>
      </c>
      <c r="P31" s="19">
        <f t="shared" si="23"/>
        <v>54999992</v>
      </c>
      <c r="Q31" s="37"/>
    </row>
    <row r="32" spans="1:17" x14ac:dyDescent="0.3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15235638</v>
      </c>
      <c r="F32" s="19">
        <v>5915460</v>
      </c>
      <c r="G32" s="19">
        <v>0</v>
      </c>
      <c r="H32" s="19">
        <v>5487445</v>
      </c>
      <c r="I32" s="19">
        <v>5487445</v>
      </c>
      <c r="J32" s="19">
        <f t="shared" si="19"/>
        <v>141814883</v>
      </c>
      <c r="K32" s="19">
        <f t="shared" si="20"/>
        <v>20723083</v>
      </c>
      <c r="L32" s="19">
        <f t="shared" si="21"/>
        <v>11402905</v>
      </c>
      <c r="M32" s="19">
        <f t="shared" si="1"/>
        <v>14.612770226662317</v>
      </c>
      <c r="N32" s="19">
        <f t="shared" si="2"/>
        <v>8.0406969697249622</v>
      </c>
      <c r="O32" s="19">
        <f t="shared" si="22"/>
        <v>0</v>
      </c>
      <c r="P32" s="19">
        <f t="shared" si="23"/>
        <v>9320178</v>
      </c>
      <c r="Q32" s="37"/>
    </row>
    <row r="33" spans="1:17" x14ac:dyDescent="0.3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f t="shared" si="19"/>
        <v>167069000</v>
      </c>
      <c r="K33" s="64">
        <f t="shared" si="20"/>
        <v>0</v>
      </c>
      <c r="L33" s="64">
        <f t="shared" si="21"/>
        <v>0</v>
      </c>
      <c r="M33" s="65">
        <f t="shared" si="1"/>
        <v>0</v>
      </c>
      <c r="N33" s="65">
        <f t="shared" si="2"/>
        <v>0</v>
      </c>
      <c r="O33" s="65">
        <f t="shared" si="22"/>
        <v>0</v>
      </c>
      <c r="P33" s="65">
        <f t="shared" si="23"/>
        <v>0</v>
      </c>
      <c r="Q33" s="37"/>
    </row>
    <row r="34" spans="1:17" x14ac:dyDescent="0.3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36965026</v>
      </c>
      <c r="F34" s="64">
        <v>36965026</v>
      </c>
      <c r="G34" s="64">
        <v>0</v>
      </c>
      <c r="H34" s="64">
        <v>36908021</v>
      </c>
      <c r="I34" s="64">
        <v>36908021</v>
      </c>
      <c r="J34" s="64">
        <f t="shared" si="19"/>
        <v>488040000</v>
      </c>
      <c r="K34" s="64">
        <f t="shared" si="20"/>
        <v>73873047</v>
      </c>
      <c r="L34" s="64">
        <f t="shared" si="21"/>
        <v>73873047</v>
      </c>
      <c r="M34" s="65">
        <f t="shared" si="1"/>
        <v>15.136678755839686</v>
      </c>
      <c r="N34" s="65">
        <f t="shared" si="2"/>
        <v>15.136678755839686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3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43646068</v>
      </c>
      <c r="F35" s="64">
        <v>43646068</v>
      </c>
      <c r="G35" s="64">
        <v>0</v>
      </c>
      <c r="H35" s="64">
        <v>46610263</v>
      </c>
      <c r="I35" s="64">
        <v>46610263</v>
      </c>
      <c r="J35" s="64">
        <f t="shared" si="19"/>
        <v>1439242000</v>
      </c>
      <c r="K35" s="64">
        <f t="shared" si="20"/>
        <v>90256331</v>
      </c>
      <c r="L35" s="64">
        <f t="shared" si="21"/>
        <v>90256331</v>
      </c>
      <c r="M35" s="65">
        <f t="shared" si="1"/>
        <v>6.2711018021986575</v>
      </c>
      <c r="N35" s="65">
        <f t="shared" si="2"/>
        <v>6.2711018021986575</v>
      </c>
      <c r="O35" s="65">
        <f t="shared" si="22"/>
        <v>0</v>
      </c>
      <c r="P35" s="65">
        <f t="shared" si="23"/>
        <v>0</v>
      </c>
      <c r="Q35" s="37"/>
    </row>
    <row r="36" spans="1:17" x14ac:dyDescent="0.3">
      <c r="A36" s="27" t="s">
        <v>95</v>
      </c>
      <c r="B36" s="27" t="s">
        <v>27</v>
      </c>
      <c r="C36" s="29">
        <f>+C37+C43</f>
        <v>236181549454</v>
      </c>
      <c r="D36" s="29">
        <f>+D37+D43</f>
        <v>127782668946.73</v>
      </c>
      <c r="E36" s="29">
        <f t="shared" ref="E36:L36" si="24">+E37+E43</f>
        <v>110193515321.42</v>
      </c>
      <c r="F36" s="29">
        <f t="shared" si="24"/>
        <v>1255746502</v>
      </c>
      <c r="G36" s="29">
        <f t="shared" si="24"/>
        <v>22162598882.309998</v>
      </c>
      <c r="H36" s="29">
        <f t="shared" si="24"/>
        <v>8899149740.3099995</v>
      </c>
      <c r="I36" s="29">
        <f t="shared" si="24"/>
        <v>1968348349.9200001</v>
      </c>
      <c r="J36" s="29">
        <f t="shared" si="24"/>
        <v>149945267829.04001</v>
      </c>
      <c r="K36" s="29">
        <f t="shared" si="24"/>
        <v>119092665061.73001</v>
      </c>
      <c r="L36" s="29">
        <f t="shared" si="24"/>
        <v>3224094851.9199996</v>
      </c>
      <c r="M36" s="29">
        <f t="shared" si="1"/>
        <v>50.42420347272941</v>
      </c>
      <c r="N36" s="29">
        <f t="shared" si="2"/>
        <v>1.3650917522445765</v>
      </c>
      <c r="O36" s="29">
        <f>+O37+O43</f>
        <v>86236281624.960007</v>
      </c>
      <c r="P36" s="29">
        <f>+P37+P43</f>
        <v>115868570209.81</v>
      </c>
    </row>
    <row r="37" spans="1:17" x14ac:dyDescent="0.3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/>
      <c r="N37" s="29"/>
      <c r="O37" s="29">
        <f t="shared" ref="O37:P41" si="27">+O38</f>
        <v>0</v>
      </c>
      <c r="P37" s="29">
        <f t="shared" si="27"/>
        <v>0</v>
      </c>
    </row>
    <row r="38" spans="1:17" x14ac:dyDescent="0.3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/>
      <c r="N38" s="29"/>
      <c r="O38" s="29">
        <f t="shared" si="27"/>
        <v>0</v>
      </c>
      <c r="P38" s="29">
        <f t="shared" si="27"/>
        <v>0</v>
      </c>
    </row>
    <row r="39" spans="1:17" x14ac:dyDescent="0.3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/>
      <c r="N39" s="29"/>
      <c r="O39" s="29">
        <f t="shared" si="27"/>
        <v>0</v>
      </c>
      <c r="P39" s="29">
        <f t="shared" si="27"/>
        <v>0</v>
      </c>
    </row>
    <row r="40" spans="1:17" x14ac:dyDescent="0.3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/>
      <c r="N40" s="29"/>
      <c r="O40" s="29">
        <f t="shared" si="27"/>
        <v>0</v>
      </c>
      <c r="P40" s="29">
        <f t="shared" si="27"/>
        <v>0</v>
      </c>
    </row>
    <row r="41" spans="1:17" x14ac:dyDescent="0.3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/>
      <c r="N41" s="29"/>
      <c r="O41" s="29">
        <f t="shared" si="27"/>
        <v>0</v>
      </c>
      <c r="P41" s="29">
        <f t="shared" si="27"/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/>
      <c r="N42" s="19"/>
      <c r="O42" s="19">
        <f>+C42-J42</f>
        <v>0</v>
      </c>
      <c r="P42" s="19">
        <f>+K42-L42</f>
        <v>0</v>
      </c>
    </row>
    <row r="43" spans="1:17" s="13" customFormat="1" x14ac:dyDescent="0.3">
      <c r="A43" s="32" t="s">
        <v>96</v>
      </c>
      <c r="B43" s="32" t="s">
        <v>28</v>
      </c>
      <c r="C43" s="34">
        <f t="shared" ref="C43:L43" si="28">+C44+C61</f>
        <v>236181549454</v>
      </c>
      <c r="D43" s="34">
        <f t="shared" si="28"/>
        <v>127782668946.73</v>
      </c>
      <c r="E43" s="34">
        <f t="shared" si="28"/>
        <v>110193515321.42</v>
      </c>
      <c r="F43" s="34">
        <f t="shared" si="28"/>
        <v>1255746502</v>
      </c>
      <c r="G43" s="34">
        <f t="shared" si="28"/>
        <v>22162598882.309998</v>
      </c>
      <c r="H43" s="34">
        <f t="shared" si="28"/>
        <v>8899149740.3099995</v>
      </c>
      <c r="I43" s="34">
        <f t="shared" si="28"/>
        <v>1968348349.9200001</v>
      </c>
      <c r="J43" s="34">
        <f t="shared" si="28"/>
        <v>149945267829.04001</v>
      </c>
      <c r="K43" s="34">
        <f t="shared" si="28"/>
        <v>119092665061.73001</v>
      </c>
      <c r="L43" s="34">
        <f t="shared" si="28"/>
        <v>3224094851.9199996</v>
      </c>
      <c r="M43" s="34">
        <f t="shared" si="1"/>
        <v>50.42420347272941</v>
      </c>
      <c r="N43" s="34">
        <f t="shared" si="2"/>
        <v>1.3650917522445765</v>
      </c>
      <c r="O43" s="34">
        <f>+O44+O61</f>
        <v>86236281624.960007</v>
      </c>
      <c r="P43" s="34">
        <f>+P44+P61</f>
        <v>115868570209.81</v>
      </c>
    </row>
    <row r="44" spans="1:17" x14ac:dyDescent="0.3">
      <c r="A44" s="30" t="s">
        <v>97</v>
      </c>
      <c r="B44" s="30" t="s">
        <v>98</v>
      </c>
      <c r="C44" s="15">
        <f>+C45+C48+C51</f>
        <v>7158880155.6599998</v>
      </c>
      <c r="D44" s="15">
        <f>+D45+D48+D51</f>
        <v>245243887</v>
      </c>
      <c r="E44" s="15">
        <f>+E45+E48+E51</f>
        <v>245243887</v>
      </c>
      <c r="F44" s="15">
        <f>+F45+F48+F51</f>
        <v>245243887</v>
      </c>
      <c r="G44" s="15">
        <f t="shared" ref="G44:L44" si="29">+G45+G48+G51</f>
        <v>5822412575</v>
      </c>
      <c r="H44" s="15">
        <f t="shared" si="29"/>
        <v>0</v>
      </c>
      <c r="I44" s="15">
        <f t="shared" si="29"/>
        <v>0</v>
      </c>
      <c r="J44" s="15">
        <f t="shared" si="29"/>
        <v>6067656462</v>
      </c>
      <c r="K44" s="15">
        <f t="shared" si="29"/>
        <v>245243887</v>
      </c>
      <c r="L44" s="15">
        <f t="shared" si="29"/>
        <v>245243887</v>
      </c>
      <c r="M44" s="15">
        <f t="shared" si="1"/>
        <v>3.4257297463780518</v>
      </c>
      <c r="N44" s="15">
        <f t="shared" si="2"/>
        <v>3.4257297463780518</v>
      </c>
      <c r="O44" s="15">
        <f>+O45+O48+O51</f>
        <v>1091223693.6599998</v>
      </c>
      <c r="P44" s="15">
        <f>+P45+P48+P51</f>
        <v>0</v>
      </c>
    </row>
    <row r="45" spans="1:17" x14ac:dyDescent="0.3">
      <c r="A45" s="30" t="s">
        <v>99</v>
      </c>
      <c r="B45" s="30" t="s">
        <v>39</v>
      </c>
      <c r="C45" s="15">
        <f t="shared" ref="C45:L46" si="30">+C46</f>
        <v>0</v>
      </c>
      <c r="D45" s="15">
        <f t="shared" si="30"/>
        <v>0</v>
      </c>
      <c r="E45" s="15">
        <f t="shared" si="30"/>
        <v>0</v>
      </c>
      <c r="F45" s="15">
        <f t="shared" si="30"/>
        <v>0</v>
      </c>
      <c r="G45" s="15">
        <f t="shared" si="30"/>
        <v>0</v>
      </c>
      <c r="H45" s="15">
        <f t="shared" si="30"/>
        <v>0</v>
      </c>
      <c r="I45" s="15">
        <f t="shared" si="30"/>
        <v>0</v>
      </c>
      <c r="J45" s="15">
        <f t="shared" si="30"/>
        <v>0</v>
      </c>
      <c r="K45" s="15">
        <f t="shared" si="30"/>
        <v>0</v>
      </c>
      <c r="L45" s="15">
        <f t="shared" si="30"/>
        <v>0</v>
      </c>
      <c r="M45" s="15"/>
      <c r="N45" s="15"/>
      <c r="O45" s="15">
        <f>+O46</f>
        <v>0</v>
      </c>
      <c r="P45" s="15">
        <f>+P46</f>
        <v>0</v>
      </c>
    </row>
    <row r="46" spans="1:17" x14ac:dyDescent="0.3">
      <c r="A46" s="30" t="s">
        <v>100</v>
      </c>
      <c r="B46" s="30" t="s">
        <v>101</v>
      </c>
      <c r="C46" s="15">
        <f t="shared" si="30"/>
        <v>0</v>
      </c>
      <c r="D46" s="15">
        <f t="shared" si="30"/>
        <v>0</v>
      </c>
      <c r="E46" s="15">
        <f t="shared" si="30"/>
        <v>0</v>
      </c>
      <c r="F46" s="15">
        <f t="shared" si="30"/>
        <v>0</v>
      </c>
      <c r="G46" s="15">
        <f t="shared" si="30"/>
        <v>0</v>
      </c>
      <c r="H46" s="15">
        <f t="shared" si="30"/>
        <v>0</v>
      </c>
      <c r="I46" s="15">
        <f t="shared" si="30"/>
        <v>0</v>
      </c>
      <c r="J46" s="15">
        <f t="shared" si="30"/>
        <v>0</v>
      </c>
      <c r="K46" s="15">
        <f t="shared" si="30"/>
        <v>0</v>
      </c>
      <c r="L46" s="15">
        <f t="shared" si="30"/>
        <v>0</v>
      </c>
      <c r="M46" s="15"/>
      <c r="N46" s="15"/>
      <c r="O46" s="15">
        <f>+O47</f>
        <v>0</v>
      </c>
      <c r="P46" s="15">
        <f>+P47</f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/>
      <c r="N47" s="19"/>
      <c r="O47" s="19">
        <f>+C47-J47</f>
        <v>0</v>
      </c>
      <c r="P47" s="19">
        <f>+K47-L47</f>
        <v>0</v>
      </c>
    </row>
    <row r="48" spans="1:17" x14ac:dyDescent="0.3">
      <c r="A48" s="30" t="s">
        <v>103</v>
      </c>
      <c r="B48" s="30" t="s">
        <v>29</v>
      </c>
      <c r="C48" s="15">
        <f t="shared" ref="C48:L49" si="31">+C49</f>
        <v>30000000</v>
      </c>
      <c r="D48" s="15">
        <f t="shared" si="31"/>
        <v>0</v>
      </c>
      <c r="E48" s="15">
        <f t="shared" si="31"/>
        <v>0</v>
      </c>
      <c r="F48" s="15">
        <f t="shared" si="31"/>
        <v>0</v>
      </c>
      <c r="G48" s="15">
        <f t="shared" si="31"/>
        <v>0</v>
      </c>
      <c r="H48" s="15">
        <f t="shared" si="31"/>
        <v>0</v>
      </c>
      <c r="I48" s="15">
        <f t="shared" si="31"/>
        <v>0</v>
      </c>
      <c r="J48" s="15">
        <f t="shared" si="31"/>
        <v>0</v>
      </c>
      <c r="K48" s="15">
        <f t="shared" si="31"/>
        <v>0</v>
      </c>
      <c r="L48" s="15">
        <f t="shared" si="31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3">
      <c r="A49" s="30" t="s">
        <v>104</v>
      </c>
      <c r="B49" s="30" t="s">
        <v>105</v>
      </c>
      <c r="C49" s="15">
        <f t="shared" si="31"/>
        <v>30000000</v>
      </c>
      <c r="D49" s="15">
        <f t="shared" si="31"/>
        <v>0</v>
      </c>
      <c r="E49" s="15">
        <f t="shared" si="31"/>
        <v>0</v>
      </c>
      <c r="F49" s="15">
        <f t="shared" si="31"/>
        <v>0</v>
      </c>
      <c r="G49" s="15">
        <f t="shared" si="31"/>
        <v>0</v>
      </c>
      <c r="H49" s="15">
        <f t="shared" si="31"/>
        <v>0</v>
      </c>
      <c r="I49" s="15">
        <f t="shared" si="31"/>
        <v>0</v>
      </c>
      <c r="J49" s="15">
        <f t="shared" si="31"/>
        <v>0</v>
      </c>
      <c r="K49" s="15">
        <f t="shared" si="31"/>
        <v>0</v>
      </c>
      <c r="L49" s="15">
        <f t="shared" si="31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3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3">
      <c r="A51" s="30" t="s">
        <v>108</v>
      </c>
      <c r="B51" s="30" t="s">
        <v>30</v>
      </c>
      <c r="C51" s="15">
        <f>+C52+C54+C57+C59</f>
        <v>7128880155.6599998</v>
      </c>
      <c r="D51" s="15">
        <f t="shared" ref="D51:L51" si="32">+D52+D54+D57+D59</f>
        <v>245243887</v>
      </c>
      <c r="E51" s="15">
        <f t="shared" si="32"/>
        <v>245243887</v>
      </c>
      <c r="F51" s="15">
        <f t="shared" si="32"/>
        <v>245243887</v>
      </c>
      <c r="G51" s="15">
        <f t="shared" si="32"/>
        <v>5822412575</v>
      </c>
      <c r="H51" s="15">
        <f t="shared" si="32"/>
        <v>0</v>
      </c>
      <c r="I51" s="15">
        <f t="shared" si="32"/>
        <v>0</v>
      </c>
      <c r="J51" s="15">
        <f t="shared" si="32"/>
        <v>6067656462</v>
      </c>
      <c r="K51" s="15">
        <f t="shared" si="32"/>
        <v>245243887</v>
      </c>
      <c r="L51" s="15">
        <f t="shared" si="32"/>
        <v>245243887</v>
      </c>
      <c r="M51" s="15">
        <f t="shared" si="1"/>
        <v>3.4401460207643937</v>
      </c>
      <c r="N51" s="15">
        <f t="shared" si="2"/>
        <v>3.4401460207643937</v>
      </c>
      <c r="O51" s="15">
        <f>+O52+O54+O57+O59</f>
        <v>1061223693.6599998</v>
      </c>
      <c r="P51" s="15">
        <f>+P52+P54+P57+P59</f>
        <v>0</v>
      </c>
    </row>
    <row r="52" spans="1:16" x14ac:dyDescent="0.3">
      <c r="A52" s="30" t="s">
        <v>295</v>
      </c>
      <c r="B52" s="30" t="s">
        <v>296</v>
      </c>
      <c r="C52" s="15">
        <f t="shared" ref="C52:L52" si="33">+C53</f>
        <v>5000000</v>
      </c>
      <c r="D52" s="15">
        <f t="shared" si="33"/>
        <v>0</v>
      </c>
      <c r="E52" s="15">
        <f t="shared" si="33"/>
        <v>0</v>
      </c>
      <c r="F52" s="15">
        <f t="shared" si="33"/>
        <v>0</v>
      </c>
      <c r="G52" s="15">
        <f t="shared" si="33"/>
        <v>0</v>
      </c>
      <c r="H52" s="15">
        <f t="shared" si="33"/>
        <v>0</v>
      </c>
      <c r="I52" s="15">
        <f t="shared" si="33"/>
        <v>0</v>
      </c>
      <c r="J52" s="15">
        <f t="shared" si="33"/>
        <v>0</v>
      </c>
      <c r="K52" s="15">
        <f t="shared" si="33"/>
        <v>0</v>
      </c>
      <c r="L52" s="15">
        <f t="shared" si="33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3">
      <c r="A53" s="16" t="s">
        <v>297</v>
      </c>
      <c r="B53" s="16" t="s">
        <v>298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3">
      <c r="A54" s="30" t="s">
        <v>280</v>
      </c>
      <c r="B54" s="30" t="s">
        <v>281</v>
      </c>
      <c r="C54" s="15">
        <f>+C55+C56</f>
        <v>0</v>
      </c>
      <c r="D54" s="15">
        <f t="shared" ref="D54:L54" si="34">+D55+D56</f>
        <v>0</v>
      </c>
      <c r="E54" s="15">
        <f t="shared" si="34"/>
        <v>0</v>
      </c>
      <c r="F54" s="15">
        <f t="shared" si="34"/>
        <v>0</v>
      </c>
      <c r="G54" s="15">
        <f t="shared" si="34"/>
        <v>0</v>
      </c>
      <c r="H54" s="15">
        <f t="shared" si="34"/>
        <v>0</v>
      </c>
      <c r="I54" s="15">
        <f t="shared" si="34"/>
        <v>0</v>
      </c>
      <c r="J54" s="15">
        <f t="shared" si="34"/>
        <v>0</v>
      </c>
      <c r="K54" s="15">
        <f t="shared" si="34"/>
        <v>0</v>
      </c>
      <c r="L54" s="15">
        <f t="shared" si="34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3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5">+D55+G55</f>
        <v>0</v>
      </c>
      <c r="K55" s="19">
        <f t="shared" si="35"/>
        <v>0</v>
      </c>
      <c r="L55" s="19">
        <f t="shared" si="35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3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5"/>
        <v>0</v>
      </c>
      <c r="K56" s="19">
        <f t="shared" si="35"/>
        <v>0</v>
      </c>
      <c r="L56" s="19">
        <f t="shared" si="35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3">
      <c r="A57" s="30" t="s">
        <v>109</v>
      </c>
      <c r="B57" s="30" t="s">
        <v>110</v>
      </c>
      <c r="C57" s="15">
        <f t="shared" ref="C57:L57" si="36">+C58</f>
        <v>0</v>
      </c>
      <c r="D57" s="15">
        <f t="shared" si="36"/>
        <v>0</v>
      </c>
      <c r="E57" s="15">
        <f t="shared" si="36"/>
        <v>0</v>
      </c>
      <c r="F57" s="15">
        <f t="shared" si="36"/>
        <v>0</v>
      </c>
      <c r="G57" s="15">
        <f t="shared" si="36"/>
        <v>0</v>
      </c>
      <c r="H57" s="15">
        <f t="shared" si="36"/>
        <v>0</v>
      </c>
      <c r="I57" s="15">
        <f t="shared" si="36"/>
        <v>0</v>
      </c>
      <c r="J57" s="15">
        <f t="shared" si="36"/>
        <v>0</v>
      </c>
      <c r="K57" s="15">
        <f t="shared" si="36"/>
        <v>0</v>
      </c>
      <c r="L57" s="15">
        <f t="shared" si="36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3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3">
      <c r="A59" s="30" t="s">
        <v>113</v>
      </c>
      <c r="B59" s="30" t="s">
        <v>114</v>
      </c>
      <c r="C59" s="15">
        <f t="shared" ref="C59:L59" si="37">+C60</f>
        <v>7123880155.6599998</v>
      </c>
      <c r="D59" s="15">
        <f t="shared" si="37"/>
        <v>245243887</v>
      </c>
      <c r="E59" s="15">
        <f t="shared" si="37"/>
        <v>245243887</v>
      </c>
      <c r="F59" s="15">
        <f t="shared" si="37"/>
        <v>245243887</v>
      </c>
      <c r="G59" s="15">
        <f t="shared" si="37"/>
        <v>5822412575</v>
      </c>
      <c r="H59" s="15">
        <f t="shared" si="37"/>
        <v>0</v>
      </c>
      <c r="I59" s="15">
        <f t="shared" si="37"/>
        <v>0</v>
      </c>
      <c r="J59" s="15">
        <f t="shared" si="37"/>
        <v>6067656462</v>
      </c>
      <c r="K59" s="15">
        <f t="shared" si="37"/>
        <v>245243887</v>
      </c>
      <c r="L59" s="15">
        <f t="shared" si="37"/>
        <v>245243887</v>
      </c>
      <c r="M59" s="15">
        <f t="shared" si="1"/>
        <v>3.4425605378152113</v>
      </c>
      <c r="N59" s="15">
        <f t="shared" si="2"/>
        <v>3.4425605378152113</v>
      </c>
      <c r="O59" s="15">
        <f>+O60</f>
        <v>1056223693.6599998</v>
      </c>
      <c r="P59" s="15">
        <f>+P60</f>
        <v>0</v>
      </c>
    </row>
    <row r="60" spans="1:16" x14ac:dyDescent="0.3">
      <c r="A60" s="16" t="s">
        <v>115</v>
      </c>
      <c r="B60" s="16" t="s">
        <v>116</v>
      </c>
      <c r="C60" s="18">
        <v>7123880155.6599998</v>
      </c>
      <c r="D60" s="19">
        <v>245243887</v>
      </c>
      <c r="E60" s="19">
        <v>245243887</v>
      </c>
      <c r="F60" s="19">
        <v>245243887</v>
      </c>
      <c r="G60" s="19">
        <v>5822412575</v>
      </c>
      <c r="H60" s="19">
        <v>0</v>
      </c>
      <c r="I60" s="19">
        <v>0</v>
      </c>
      <c r="J60" s="19">
        <f>+D60+G60</f>
        <v>6067656462</v>
      </c>
      <c r="K60" s="19">
        <f>+E60+H60</f>
        <v>245243887</v>
      </c>
      <c r="L60" s="19">
        <f>+F60+I60</f>
        <v>245243887</v>
      </c>
      <c r="M60" s="19">
        <f t="shared" si="1"/>
        <v>3.4425605378152113</v>
      </c>
      <c r="N60" s="19">
        <f t="shared" si="2"/>
        <v>3.4425605378152113</v>
      </c>
      <c r="O60" s="19">
        <f>+C60-J60</f>
        <v>1056223693.6599998</v>
      </c>
      <c r="P60" s="19">
        <f>+K60-L60</f>
        <v>0</v>
      </c>
    </row>
    <row r="61" spans="1:16" x14ac:dyDescent="0.3">
      <c r="A61" s="30" t="s">
        <v>117</v>
      </c>
      <c r="B61" s="30" t="s">
        <v>118</v>
      </c>
      <c r="C61" s="15">
        <f t="shared" ref="C61:L61" si="38">+C62+C75+C85+C106</f>
        <v>229022669298.34</v>
      </c>
      <c r="D61" s="15">
        <f>+D62+D75+D85+D106</f>
        <v>127537425059.73</v>
      </c>
      <c r="E61" s="15">
        <f t="shared" si="38"/>
        <v>109948271434.42</v>
      </c>
      <c r="F61" s="15">
        <f t="shared" si="38"/>
        <v>1010502615</v>
      </c>
      <c r="G61" s="15">
        <f t="shared" si="38"/>
        <v>16340186307.309999</v>
      </c>
      <c r="H61" s="15">
        <f t="shared" si="38"/>
        <v>8899149740.3099995</v>
      </c>
      <c r="I61" s="15">
        <f t="shared" si="38"/>
        <v>1968348349.9200001</v>
      </c>
      <c r="J61" s="15">
        <f t="shared" si="38"/>
        <v>143877611367.04001</v>
      </c>
      <c r="K61" s="15">
        <f t="shared" si="38"/>
        <v>118847421174.73001</v>
      </c>
      <c r="L61" s="15">
        <f t="shared" si="38"/>
        <v>2978850964.9199996</v>
      </c>
      <c r="M61" s="15">
        <f t="shared" si="1"/>
        <v>51.893300143101349</v>
      </c>
      <c r="N61" s="15">
        <f t="shared" si="2"/>
        <v>1.3006795240167044</v>
      </c>
      <c r="O61" s="15">
        <f>+O62+O75+O85+O106</f>
        <v>85145057931.300003</v>
      </c>
      <c r="P61" s="15">
        <f>+P62+P75+P85+P106</f>
        <v>115868570209.81</v>
      </c>
    </row>
    <row r="62" spans="1:16" ht="55.2" x14ac:dyDescent="0.3">
      <c r="A62" s="14" t="s">
        <v>119</v>
      </c>
      <c r="B62" s="63" t="s">
        <v>31</v>
      </c>
      <c r="C62" s="15">
        <f>+C63+C66+C68+C70+C72</f>
        <v>6951339890.2399998</v>
      </c>
      <c r="D62" s="15">
        <f>+D63+D66+D68+D70+D72</f>
        <v>6934143345.2399998</v>
      </c>
      <c r="E62" s="15">
        <f>+E63+E66+E68+E70+E72</f>
        <v>5989982155.9200001</v>
      </c>
      <c r="F62" s="15">
        <f>+F63+F66+F68+F70+F72</f>
        <v>30544950</v>
      </c>
      <c r="G62" s="15">
        <f t="shared" ref="G62:L62" si="39">+G63+G66+G68+G70+G72</f>
        <v>4731845</v>
      </c>
      <c r="H62" s="15">
        <f t="shared" si="39"/>
        <v>-326187780</v>
      </c>
      <c r="I62" s="15">
        <f t="shared" si="39"/>
        <v>26317345</v>
      </c>
      <c r="J62" s="15">
        <f t="shared" si="39"/>
        <v>6938875190.2399998</v>
      </c>
      <c r="K62" s="15">
        <f t="shared" si="39"/>
        <v>5663794375.9200001</v>
      </c>
      <c r="L62" s="15">
        <f t="shared" si="39"/>
        <v>56862295</v>
      </c>
      <c r="M62" s="15">
        <f t="shared" si="1"/>
        <v>81.477736168133958</v>
      </c>
      <c r="N62" s="15">
        <f t="shared" si="2"/>
        <v>0.81800481486795484</v>
      </c>
      <c r="O62" s="15">
        <f>+O63+O66+O68+O70+O72</f>
        <v>12464700</v>
      </c>
      <c r="P62" s="15">
        <f>+P63+P66+P68+P70+P72</f>
        <v>5606932080.9200001</v>
      </c>
    </row>
    <row r="63" spans="1:16" x14ac:dyDescent="0.3">
      <c r="A63" s="30" t="s">
        <v>120</v>
      </c>
      <c r="B63" s="30" t="s">
        <v>121</v>
      </c>
      <c r="C63" s="15">
        <f>+C64+C65</f>
        <v>614000000</v>
      </c>
      <c r="D63" s="15">
        <f>+D64+D65</f>
        <v>600800000</v>
      </c>
      <c r="E63" s="15">
        <f>+E64+E65</f>
        <v>800000</v>
      </c>
      <c r="F63" s="15">
        <f>+F64+F65</f>
        <v>800000</v>
      </c>
      <c r="G63" s="15">
        <f t="shared" ref="G63:L63" si="40">+G64+G65</f>
        <v>735300</v>
      </c>
      <c r="H63" s="15">
        <f t="shared" si="40"/>
        <v>1613979</v>
      </c>
      <c r="I63" s="15">
        <f t="shared" si="40"/>
        <v>1613979</v>
      </c>
      <c r="J63" s="15">
        <f t="shared" si="40"/>
        <v>601535300</v>
      </c>
      <c r="K63" s="15">
        <f t="shared" si="40"/>
        <v>2413979</v>
      </c>
      <c r="L63" s="15">
        <f t="shared" si="40"/>
        <v>2413979</v>
      </c>
      <c r="M63" s="15">
        <f t="shared" si="1"/>
        <v>0.39315618892508147</v>
      </c>
      <c r="N63" s="15">
        <f t="shared" si="2"/>
        <v>0.39315618892508147</v>
      </c>
      <c r="O63" s="15">
        <f>+O64+O65</f>
        <v>12464700</v>
      </c>
      <c r="P63" s="15">
        <f>+P64+P65</f>
        <v>0</v>
      </c>
    </row>
    <row r="64" spans="1:16" x14ac:dyDescent="0.3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0</v>
      </c>
      <c r="F64" s="19">
        <v>0</v>
      </c>
      <c r="G64" s="19">
        <v>0</v>
      </c>
      <c r="H64" s="19">
        <v>878679</v>
      </c>
      <c r="I64" s="19">
        <v>878679</v>
      </c>
      <c r="J64" s="19">
        <f t="shared" ref="J64:L65" si="41">+D64+G64</f>
        <v>600000000</v>
      </c>
      <c r="K64" s="19">
        <f t="shared" si="41"/>
        <v>878679</v>
      </c>
      <c r="L64" s="19">
        <f t="shared" si="41"/>
        <v>878679</v>
      </c>
      <c r="M64" s="19">
        <f t="shared" si="1"/>
        <v>0.14644650000000001</v>
      </c>
      <c r="N64" s="19">
        <f t="shared" si="2"/>
        <v>0.14644650000000001</v>
      </c>
      <c r="O64" s="19">
        <f>+C64-J64</f>
        <v>0</v>
      </c>
      <c r="P64" s="19">
        <f>+K64-L64</f>
        <v>0</v>
      </c>
    </row>
    <row r="65" spans="1:17" x14ac:dyDescent="0.3">
      <c r="A65" s="16" t="s">
        <v>124</v>
      </c>
      <c r="B65" s="16" t="s">
        <v>125</v>
      </c>
      <c r="C65" s="18">
        <v>14000000</v>
      </c>
      <c r="D65" s="19">
        <v>800000</v>
      </c>
      <c r="E65" s="19">
        <v>800000</v>
      </c>
      <c r="F65" s="19">
        <v>800000</v>
      </c>
      <c r="G65" s="19">
        <v>735300</v>
      </c>
      <c r="H65" s="19">
        <v>735300</v>
      </c>
      <c r="I65" s="19">
        <v>735300</v>
      </c>
      <c r="J65" s="19">
        <f t="shared" si="41"/>
        <v>1535300</v>
      </c>
      <c r="K65" s="19">
        <f t="shared" si="41"/>
        <v>1535300</v>
      </c>
      <c r="L65" s="19">
        <f t="shared" si="41"/>
        <v>1535300</v>
      </c>
      <c r="M65" s="19">
        <f t="shared" si="1"/>
        <v>10.966428571428571</v>
      </c>
      <c r="N65" s="19">
        <f t="shared" si="2"/>
        <v>10.966428571428571</v>
      </c>
      <c r="O65" s="19">
        <f>+C65-J65</f>
        <v>12464700</v>
      </c>
      <c r="P65" s="19">
        <f>+K65-L65</f>
        <v>0</v>
      </c>
    </row>
    <row r="66" spans="1:17" x14ac:dyDescent="0.3">
      <c r="A66" s="30" t="s">
        <v>126</v>
      </c>
      <c r="B66" s="30" t="s">
        <v>127</v>
      </c>
      <c r="C66" s="15">
        <f t="shared" ref="C66:L66" si="42">+C67</f>
        <v>426848826</v>
      </c>
      <c r="D66" s="15">
        <f t="shared" si="42"/>
        <v>66848826</v>
      </c>
      <c r="E66" s="15">
        <f t="shared" si="42"/>
        <v>26848826</v>
      </c>
      <c r="F66" s="15">
        <f t="shared" si="42"/>
        <v>0</v>
      </c>
      <c r="G66" s="15">
        <f t="shared" si="42"/>
        <v>360000000</v>
      </c>
      <c r="H66" s="15">
        <f t="shared" si="42"/>
        <v>316926</v>
      </c>
      <c r="I66" s="15">
        <f t="shared" si="42"/>
        <v>316926</v>
      </c>
      <c r="J66" s="15">
        <f t="shared" si="42"/>
        <v>426848826</v>
      </c>
      <c r="K66" s="15">
        <f t="shared" si="42"/>
        <v>27165752</v>
      </c>
      <c r="L66" s="15">
        <f t="shared" si="42"/>
        <v>316926</v>
      </c>
      <c r="M66" s="15">
        <f t="shared" si="1"/>
        <v>6.3642559954001143</v>
      </c>
      <c r="N66" s="15">
        <f t="shared" si="2"/>
        <v>7.4247832182159967E-2</v>
      </c>
      <c r="O66" s="15">
        <f>+O67</f>
        <v>0</v>
      </c>
      <c r="P66" s="15">
        <f>+P67</f>
        <v>26848826</v>
      </c>
    </row>
    <row r="67" spans="1:17" x14ac:dyDescent="0.3">
      <c r="A67" s="16" t="s">
        <v>128</v>
      </c>
      <c r="B67" s="16" t="s">
        <v>127</v>
      </c>
      <c r="C67" s="19">
        <v>426848826</v>
      </c>
      <c r="D67" s="19">
        <v>66848826</v>
      </c>
      <c r="E67" s="19">
        <v>26848826</v>
      </c>
      <c r="F67" s="19">
        <v>0</v>
      </c>
      <c r="G67" s="19">
        <v>360000000</v>
      </c>
      <c r="H67" s="19">
        <v>316926</v>
      </c>
      <c r="I67" s="19">
        <v>316926</v>
      </c>
      <c r="J67" s="19">
        <f>+D67+G67</f>
        <v>426848826</v>
      </c>
      <c r="K67" s="19">
        <f>+E67+H67</f>
        <v>27165752</v>
      </c>
      <c r="L67" s="19">
        <f>+F67+I67</f>
        <v>316926</v>
      </c>
      <c r="M67" s="19">
        <f t="shared" si="1"/>
        <v>6.3642559954001143</v>
      </c>
      <c r="N67" s="19">
        <f t="shared" si="2"/>
        <v>7.4247832182159967E-2</v>
      </c>
      <c r="O67" s="19">
        <f>+C67-J67</f>
        <v>0</v>
      </c>
      <c r="P67" s="19">
        <f>+K67-L67</f>
        <v>26848826</v>
      </c>
    </row>
    <row r="68" spans="1:17" x14ac:dyDescent="0.3">
      <c r="A68" s="30" t="s">
        <v>129</v>
      </c>
      <c r="B68" s="30" t="s">
        <v>130</v>
      </c>
      <c r="C68" s="15">
        <f t="shared" ref="C68:L68" si="43">+C69</f>
        <v>282264824</v>
      </c>
      <c r="D68" s="15">
        <f t="shared" si="43"/>
        <v>638268279</v>
      </c>
      <c r="E68" s="15">
        <f t="shared" si="43"/>
        <v>638268279</v>
      </c>
      <c r="F68" s="15">
        <f t="shared" si="43"/>
        <v>0</v>
      </c>
      <c r="G68" s="15">
        <f t="shared" si="43"/>
        <v>-356003455</v>
      </c>
      <c r="H68" s="15">
        <f t="shared" si="43"/>
        <v>-356003455</v>
      </c>
      <c r="I68" s="15">
        <f t="shared" si="43"/>
        <v>0</v>
      </c>
      <c r="J68" s="15">
        <f t="shared" si="43"/>
        <v>282264824</v>
      </c>
      <c r="K68" s="15">
        <f t="shared" si="43"/>
        <v>282264824</v>
      </c>
      <c r="L68" s="15">
        <f t="shared" si="43"/>
        <v>0</v>
      </c>
      <c r="M68" s="15">
        <f t="shared" si="1"/>
        <v>100</v>
      </c>
      <c r="N68" s="15">
        <f t="shared" si="2"/>
        <v>0</v>
      </c>
      <c r="O68" s="15">
        <f>+O69</f>
        <v>0</v>
      </c>
      <c r="P68" s="15">
        <f>+P69</f>
        <v>282264824</v>
      </c>
    </row>
    <row r="69" spans="1:17" x14ac:dyDescent="0.3">
      <c r="A69" s="16" t="s">
        <v>131</v>
      </c>
      <c r="B69" s="16" t="s">
        <v>130</v>
      </c>
      <c r="C69" s="18">
        <v>282264824</v>
      </c>
      <c r="D69" s="19">
        <v>638268279</v>
      </c>
      <c r="E69" s="19">
        <v>638268279</v>
      </c>
      <c r="F69" s="19">
        <v>0</v>
      </c>
      <c r="G69" s="19">
        <v>-356003455</v>
      </c>
      <c r="H69" s="19">
        <v>-356003455</v>
      </c>
      <c r="I69" s="19">
        <v>0</v>
      </c>
      <c r="J69" s="19">
        <f>+D69+G69</f>
        <v>282264824</v>
      </c>
      <c r="K69" s="19">
        <f>+E69+H69</f>
        <v>282264824</v>
      </c>
      <c r="L69" s="19">
        <f>+F69+I69</f>
        <v>0</v>
      </c>
      <c r="M69" s="19">
        <f t="shared" si="1"/>
        <v>100</v>
      </c>
      <c r="N69" s="19">
        <f t="shared" si="2"/>
        <v>0</v>
      </c>
      <c r="O69" s="19">
        <f>+C69-J69</f>
        <v>0</v>
      </c>
      <c r="P69" s="19">
        <f>+K69-L69</f>
        <v>282264824</v>
      </c>
    </row>
    <row r="70" spans="1:17" x14ac:dyDescent="0.3">
      <c r="A70" s="30" t="s">
        <v>132</v>
      </c>
      <c r="B70" s="30" t="s">
        <v>133</v>
      </c>
      <c r="C70" s="15">
        <f t="shared" ref="C70:L70" si="44">+C71</f>
        <v>5294320100.9200001</v>
      </c>
      <c r="D70" s="15">
        <f t="shared" si="44"/>
        <v>5294320100.9200001</v>
      </c>
      <c r="E70" s="15">
        <f t="shared" si="44"/>
        <v>5294320100.9200001</v>
      </c>
      <c r="F70" s="15">
        <f t="shared" si="44"/>
        <v>0</v>
      </c>
      <c r="G70" s="15">
        <f t="shared" si="44"/>
        <v>0</v>
      </c>
      <c r="H70" s="15">
        <f t="shared" si="44"/>
        <v>0</v>
      </c>
      <c r="I70" s="15">
        <f t="shared" si="44"/>
        <v>0</v>
      </c>
      <c r="J70" s="15">
        <f t="shared" si="44"/>
        <v>5294320100.9200001</v>
      </c>
      <c r="K70" s="15">
        <f t="shared" si="44"/>
        <v>5294320100.9200001</v>
      </c>
      <c r="L70" s="15">
        <f t="shared" si="44"/>
        <v>0</v>
      </c>
      <c r="M70" s="15">
        <f t="shared" si="1"/>
        <v>100</v>
      </c>
      <c r="N70" s="15">
        <f t="shared" si="2"/>
        <v>0</v>
      </c>
      <c r="O70" s="15">
        <f>+O71</f>
        <v>0</v>
      </c>
      <c r="P70" s="15">
        <f>+P71</f>
        <v>5294320100.9200001</v>
      </c>
    </row>
    <row r="71" spans="1:17" x14ac:dyDescent="0.3">
      <c r="A71" s="16" t="s">
        <v>134</v>
      </c>
      <c r="B71" s="16" t="s">
        <v>133</v>
      </c>
      <c r="C71" s="18">
        <v>5294320100.9200001</v>
      </c>
      <c r="D71" s="19">
        <v>5294320100.9200001</v>
      </c>
      <c r="E71" s="19">
        <v>5294320100.9200001</v>
      </c>
      <c r="F71" s="19">
        <v>0</v>
      </c>
      <c r="G71" s="19">
        <v>0</v>
      </c>
      <c r="H71" s="19">
        <v>0</v>
      </c>
      <c r="I71" s="19">
        <v>0</v>
      </c>
      <c r="J71" s="19">
        <f>+D71+G71</f>
        <v>5294320100.9200001</v>
      </c>
      <c r="K71" s="19">
        <f>+E71+H71</f>
        <v>5294320100.9200001</v>
      </c>
      <c r="L71" s="19">
        <f>+F71+I71</f>
        <v>0</v>
      </c>
      <c r="M71" s="19">
        <f t="shared" si="1"/>
        <v>100</v>
      </c>
      <c r="N71" s="19">
        <f t="shared" si="2"/>
        <v>0</v>
      </c>
      <c r="O71" s="19">
        <f>+C71-J71</f>
        <v>0</v>
      </c>
      <c r="P71" s="19">
        <f>+K71-L71</f>
        <v>5294320100.9200001</v>
      </c>
    </row>
    <row r="72" spans="1:17" x14ac:dyDescent="0.3">
      <c r="A72" s="30" t="s">
        <v>135</v>
      </c>
      <c r="B72" s="30" t="s">
        <v>136</v>
      </c>
      <c r="C72" s="15">
        <f>+C73+C74</f>
        <v>333906139.31999999</v>
      </c>
      <c r="D72" s="15">
        <f>+D73+D74</f>
        <v>333906139.31999999</v>
      </c>
      <c r="E72" s="15">
        <f t="shared" ref="E72:L72" si="45">+E73+E74</f>
        <v>29744950</v>
      </c>
      <c r="F72" s="15">
        <f t="shared" si="45"/>
        <v>29744950</v>
      </c>
      <c r="G72" s="15">
        <f t="shared" si="45"/>
        <v>0</v>
      </c>
      <c r="H72" s="15">
        <f t="shared" si="45"/>
        <v>27884770</v>
      </c>
      <c r="I72" s="15">
        <f t="shared" si="45"/>
        <v>24386440</v>
      </c>
      <c r="J72" s="15">
        <f t="shared" si="45"/>
        <v>333906139.31999999</v>
      </c>
      <c r="K72" s="15">
        <f t="shared" si="45"/>
        <v>57629720</v>
      </c>
      <c r="L72" s="15">
        <f t="shared" si="45"/>
        <v>54131390</v>
      </c>
      <c r="M72" s="15">
        <f t="shared" si="1"/>
        <v>17.259257382138273</v>
      </c>
      <c r="N72" s="15">
        <f t="shared" si="2"/>
        <v>16.21155876625647</v>
      </c>
      <c r="O72" s="15">
        <f>+O73+O74</f>
        <v>0</v>
      </c>
      <c r="P72" s="15">
        <f>+P73+P74</f>
        <v>3498330</v>
      </c>
    </row>
    <row r="73" spans="1:17" s="13" customFormat="1" x14ac:dyDescent="0.3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26716300</v>
      </c>
      <c r="F73" s="19">
        <v>26716300</v>
      </c>
      <c r="G73" s="19">
        <v>0</v>
      </c>
      <c r="H73" s="19">
        <v>24386440</v>
      </c>
      <c r="I73" s="19">
        <v>24386440</v>
      </c>
      <c r="J73" s="19">
        <f t="shared" ref="J73:L74" si="46">+D73+G73</f>
        <v>317971218.5</v>
      </c>
      <c r="K73" s="19">
        <f t="shared" si="46"/>
        <v>51102740</v>
      </c>
      <c r="L73" s="19">
        <f t="shared" si="46"/>
        <v>51102740</v>
      </c>
      <c r="M73" s="19">
        <f t="shared" si="1"/>
        <v>16.071498622130793</v>
      </c>
      <c r="N73" s="19">
        <f t="shared" si="2"/>
        <v>16.071498622130793</v>
      </c>
      <c r="O73" s="19">
        <f>+C73-J73</f>
        <v>0</v>
      </c>
      <c r="P73" s="19">
        <f>+K73-L73</f>
        <v>0</v>
      </c>
    </row>
    <row r="74" spans="1:17" x14ac:dyDescent="0.3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3028650</v>
      </c>
      <c r="F74" s="19">
        <v>3028650</v>
      </c>
      <c r="G74" s="19">
        <v>0</v>
      </c>
      <c r="H74" s="19">
        <v>3498330</v>
      </c>
      <c r="I74" s="19">
        <v>0</v>
      </c>
      <c r="J74" s="19">
        <f t="shared" si="46"/>
        <v>15934920.82</v>
      </c>
      <c r="K74" s="19">
        <f t="shared" si="46"/>
        <v>6526980</v>
      </c>
      <c r="L74" s="19">
        <f t="shared" si="46"/>
        <v>3028650</v>
      </c>
      <c r="M74" s="19">
        <f t="shared" si="1"/>
        <v>40.960228630743835</v>
      </c>
      <c r="N74" s="19">
        <f t="shared" si="2"/>
        <v>19.006369935636744</v>
      </c>
      <c r="O74" s="19">
        <f>+C74-J74</f>
        <v>0</v>
      </c>
      <c r="P74" s="19">
        <f>+K74-L74</f>
        <v>3498330</v>
      </c>
    </row>
    <row r="75" spans="1:17" x14ac:dyDescent="0.3">
      <c r="A75" s="30" t="s">
        <v>141</v>
      </c>
      <c r="B75" s="30" t="s">
        <v>32</v>
      </c>
      <c r="C75" s="15">
        <f t="shared" ref="C75:L75" si="47">+C76+C81+C83</f>
        <v>14243517018.719999</v>
      </c>
      <c r="D75" s="15">
        <f>+D76+D81+D83</f>
        <v>9482527450.1599998</v>
      </c>
      <c r="E75" s="15">
        <f t="shared" si="47"/>
        <v>9482527450.1599998</v>
      </c>
      <c r="F75" s="15">
        <f t="shared" si="47"/>
        <v>0</v>
      </c>
      <c r="G75" s="15">
        <f t="shared" si="47"/>
        <v>27882</v>
      </c>
      <c r="H75" s="15">
        <f t="shared" si="47"/>
        <v>4647</v>
      </c>
      <c r="I75" s="15">
        <f t="shared" si="47"/>
        <v>750079262.92999995</v>
      </c>
      <c r="J75" s="15">
        <f t="shared" si="47"/>
        <v>9482555332.1599998</v>
      </c>
      <c r="K75" s="15">
        <f t="shared" si="47"/>
        <v>9482532097.1599998</v>
      </c>
      <c r="L75" s="15">
        <f t="shared" si="47"/>
        <v>750079262.92999995</v>
      </c>
      <c r="M75" s="15">
        <f t="shared" si="1"/>
        <v>66.574372640530271</v>
      </c>
      <c r="N75" s="15">
        <f t="shared" si="2"/>
        <v>5.2661099217572751</v>
      </c>
      <c r="O75" s="15">
        <f>+O76+O81+O83</f>
        <v>4760961686.5599995</v>
      </c>
      <c r="P75" s="15">
        <f>+P76+P81+P83</f>
        <v>8732452834.2299995</v>
      </c>
    </row>
    <row r="76" spans="1:17" x14ac:dyDescent="0.3">
      <c r="A76" s="30" t="s">
        <v>142</v>
      </c>
      <c r="B76" s="30" t="s">
        <v>32</v>
      </c>
      <c r="C76" s="15">
        <f>+C77+C78</f>
        <v>4700108206.7799997</v>
      </c>
      <c r="D76" s="15">
        <f>+D77+D78</f>
        <v>0</v>
      </c>
      <c r="E76" s="15">
        <f>+E77+E78</f>
        <v>0</v>
      </c>
      <c r="F76" s="15">
        <f>+F77+F78</f>
        <v>0</v>
      </c>
      <c r="G76" s="15">
        <f t="shared" ref="G76:L76" si="48">+G77+G78</f>
        <v>0</v>
      </c>
      <c r="H76" s="15">
        <f t="shared" si="48"/>
        <v>0</v>
      </c>
      <c r="I76" s="15">
        <f t="shared" si="48"/>
        <v>0</v>
      </c>
      <c r="J76" s="15">
        <f t="shared" si="48"/>
        <v>0</v>
      </c>
      <c r="K76" s="15">
        <f t="shared" si="48"/>
        <v>0</v>
      </c>
      <c r="L76" s="15">
        <f t="shared" si="48"/>
        <v>0</v>
      </c>
      <c r="M76" s="15">
        <f t="shared" si="1"/>
        <v>0</v>
      </c>
      <c r="N76" s="15">
        <f t="shared" si="2"/>
        <v>0</v>
      </c>
      <c r="O76" s="15">
        <f>+O77+O78</f>
        <v>4700108206.7799997</v>
      </c>
      <c r="P76" s="15">
        <f>+P77+P78</f>
        <v>0</v>
      </c>
    </row>
    <row r="77" spans="1:17" x14ac:dyDescent="0.3">
      <c r="A77" s="16" t="s">
        <v>220</v>
      </c>
      <c r="B77" s="16" t="s">
        <v>221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3">
      <c r="A78" s="30" t="s">
        <v>230</v>
      </c>
      <c r="B78" s="30" t="s">
        <v>231</v>
      </c>
      <c r="C78" s="15">
        <f t="shared" ref="C78:L79" si="49">+C79</f>
        <v>4700108206.7799997</v>
      </c>
      <c r="D78" s="15">
        <f t="shared" si="49"/>
        <v>0</v>
      </c>
      <c r="E78" s="15">
        <f t="shared" si="49"/>
        <v>0</v>
      </c>
      <c r="F78" s="15">
        <f t="shared" si="49"/>
        <v>0</v>
      </c>
      <c r="G78" s="15">
        <f t="shared" si="49"/>
        <v>0</v>
      </c>
      <c r="H78" s="15">
        <f t="shared" si="49"/>
        <v>0</v>
      </c>
      <c r="I78" s="15">
        <f t="shared" si="49"/>
        <v>0</v>
      </c>
      <c r="J78" s="15">
        <f t="shared" si="49"/>
        <v>0</v>
      </c>
      <c r="K78" s="15">
        <f t="shared" si="49"/>
        <v>0</v>
      </c>
      <c r="L78" s="15">
        <f t="shared" si="49"/>
        <v>0</v>
      </c>
      <c r="M78" s="15">
        <f t="shared" si="1"/>
        <v>0</v>
      </c>
      <c r="N78" s="15">
        <f t="shared" si="2"/>
        <v>0</v>
      </c>
      <c r="O78" s="15">
        <f>+O79</f>
        <v>4700108206.7799997</v>
      </c>
      <c r="P78" s="15">
        <f>+P79</f>
        <v>0</v>
      </c>
      <c r="Q78" s="35"/>
    </row>
    <row r="79" spans="1:17" s="13" customFormat="1" x14ac:dyDescent="0.3">
      <c r="A79" s="30" t="s">
        <v>232</v>
      </c>
      <c r="B79" s="30" t="s">
        <v>233</v>
      </c>
      <c r="C79" s="15">
        <f t="shared" si="49"/>
        <v>4700108206.7799997</v>
      </c>
      <c r="D79" s="15">
        <f t="shared" si="49"/>
        <v>0</v>
      </c>
      <c r="E79" s="15">
        <f t="shared" si="49"/>
        <v>0</v>
      </c>
      <c r="F79" s="15">
        <f t="shared" si="49"/>
        <v>0</v>
      </c>
      <c r="G79" s="15">
        <f t="shared" si="49"/>
        <v>0</v>
      </c>
      <c r="H79" s="15">
        <f t="shared" si="49"/>
        <v>0</v>
      </c>
      <c r="I79" s="15">
        <f t="shared" si="49"/>
        <v>0</v>
      </c>
      <c r="J79" s="15">
        <f t="shared" si="49"/>
        <v>0</v>
      </c>
      <c r="K79" s="15">
        <f t="shared" si="49"/>
        <v>0</v>
      </c>
      <c r="L79" s="15">
        <f t="shared" si="49"/>
        <v>0</v>
      </c>
      <c r="M79" s="15">
        <f t="shared" si="1"/>
        <v>0</v>
      </c>
      <c r="N79" s="15">
        <f t="shared" si="2"/>
        <v>0</v>
      </c>
      <c r="O79" s="15">
        <f>+O80</f>
        <v>4700108206.7799997</v>
      </c>
      <c r="P79" s="15">
        <f>+P80</f>
        <v>0</v>
      </c>
    </row>
    <row r="80" spans="1:17" s="13" customFormat="1" x14ac:dyDescent="0.3">
      <c r="A80" s="16" t="s">
        <v>260</v>
      </c>
      <c r="B80" s="16" t="s">
        <v>234</v>
      </c>
      <c r="C80" s="18">
        <v>4700108206.7799997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f>+D80+G80</f>
        <v>0</v>
      </c>
      <c r="K80" s="19">
        <f>+E80+H80</f>
        <v>0</v>
      </c>
      <c r="L80" s="19">
        <f>+F80+I80</f>
        <v>0</v>
      </c>
      <c r="M80" s="19">
        <f t="shared" si="1"/>
        <v>0</v>
      </c>
      <c r="N80" s="19">
        <f t="shared" si="2"/>
        <v>0</v>
      </c>
      <c r="O80" s="19">
        <f>+C80-J80</f>
        <v>4700108206.7799997</v>
      </c>
      <c r="P80" s="19">
        <f>+K80-L80</f>
        <v>0</v>
      </c>
    </row>
    <row r="81" spans="1:16" x14ac:dyDescent="0.3">
      <c r="A81" s="30" t="s">
        <v>143</v>
      </c>
      <c r="B81" s="30" t="s">
        <v>144</v>
      </c>
      <c r="C81" s="15">
        <f t="shared" ref="C81:L81" si="50">+C82</f>
        <v>7571126276.9399996</v>
      </c>
      <c r="D81" s="15">
        <f t="shared" si="50"/>
        <v>7510244915.1599998</v>
      </c>
      <c r="E81" s="15">
        <f t="shared" si="50"/>
        <v>7510244915.1599998</v>
      </c>
      <c r="F81" s="15">
        <f t="shared" si="50"/>
        <v>0</v>
      </c>
      <c r="G81" s="15">
        <f t="shared" si="50"/>
        <v>27882</v>
      </c>
      <c r="H81" s="15">
        <f t="shared" si="50"/>
        <v>4647</v>
      </c>
      <c r="I81" s="15">
        <f t="shared" si="50"/>
        <v>625858389.92999995</v>
      </c>
      <c r="J81" s="15">
        <f t="shared" si="50"/>
        <v>7510272797.1599998</v>
      </c>
      <c r="K81" s="15">
        <f t="shared" si="50"/>
        <v>7510249562.1599998</v>
      </c>
      <c r="L81" s="15">
        <f t="shared" si="50"/>
        <v>625858389.92999995</v>
      </c>
      <c r="M81" s="15">
        <f t="shared" si="1"/>
        <v>99.195935815184896</v>
      </c>
      <c r="N81" s="15">
        <f t="shared" si="2"/>
        <v>8.2663842476941412</v>
      </c>
      <c r="O81" s="15">
        <f>+O82</f>
        <v>60853479.779999733</v>
      </c>
      <c r="P81" s="15">
        <f>+P82</f>
        <v>6884391172.2299995</v>
      </c>
    </row>
    <row r="82" spans="1:16" s="13" customFormat="1" x14ac:dyDescent="0.3">
      <c r="A82" s="16" t="s">
        <v>145</v>
      </c>
      <c r="B82" s="16" t="s">
        <v>146</v>
      </c>
      <c r="C82" s="18">
        <v>7571126276.9399996</v>
      </c>
      <c r="D82" s="19">
        <v>7510244915.1599998</v>
      </c>
      <c r="E82" s="19">
        <v>7510244915.1599998</v>
      </c>
      <c r="F82" s="19">
        <v>0</v>
      </c>
      <c r="G82" s="19">
        <v>27882</v>
      </c>
      <c r="H82" s="19">
        <v>4647</v>
      </c>
      <c r="I82" s="19">
        <v>625858389.92999995</v>
      </c>
      <c r="J82" s="19">
        <f>+D82+G82</f>
        <v>7510272797.1599998</v>
      </c>
      <c r="K82" s="19">
        <f>+E82+H82</f>
        <v>7510249562.1599998</v>
      </c>
      <c r="L82" s="19">
        <f>+F82+I82</f>
        <v>625858389.92999995</v>
      </c>
      <c r="M82" s="19">
        <f t="shared" si="1"/>
        <v>99.195935815184896</v>
      </c>
      <c r="N82" s="19">
        <f t="shared" si="2"/>
        <v>8.2663842476941412</v>
      </c>
      <c r="O82" s="19">
        <f>+C82-J82</f>
        <v>60853479.779999733</v>
      </c>
      <c r="P82" s="19">
        <f>+K82-L82</f>
        <v>6884391172.2299995</v>
      </c>
    </row>
    <row r="83" spans="1:16" x14ac:dyDescent="0.3">
      <c r="A83" s="30" t="s">
        <v>147</v>
      </c>
      <c r="B83" s="30" t="s">
        <v>148</v>
      </c>
      <c r="C83" s="15">
        <f t="shared" ref="C83:L83" si="51">+C84</f>
        <v>1972282535</v>
      </c>
      <c r="D83" s="15">
        <f t="shared" si="51"/>
        <v>1972282535</v>
      </c>
      <c r="E83" s="15">
        <f t="shared" si="51"/>
        <v>1972282535</v>
      </c>
      <c r="F83" s="15">
        <f t="shared" si="51"/>
        <v>0</v>
      </c>
      <c r="G83" s="15">
        <f t="shared" si="51"/>
        <v>0</v>
      </c>
      <c r="H83" s="15">
        <f t="shared" si="51"/>
        <v>0</v>
      </c>
      <c r="I83" s="15">
        <f t="shared" si="51"/>
        <v>124220873</v>
      </c>
      <c r="J83" s="15">
        <f t="shared" si="51"/>
        <v>1972282535</v>
      </c>
      <c r="K83" s="15">
        <f t="shared" si="51"/>
        <v>1972282535</v>
      </c>
      <c r="L83" s="15">
        <f t="shared" si="51"/>
        <v>124220873</v>
      </c>
      <c r="M83" s="15">
        <f t="shared" si="1"/>
        <v>100</v>
      </c>
      <c r="N83" s="15">
        <f t="shared" si="2"/>
        <v>6.2983305279839126</v>
      </c>
      <c r="O83" s="15">
        <f>+O84</f>
        <v>0</v>
      </c>
      <c r="P83" s="15">
        <f>+P84</f>
        <v>1848061662</v>
      </c>
    </row>
    <row r="84" spans="1:16" x14ac:dyDescent="0.3">
      <c r="A84" s="16" t="s">
        <v>149</v>
      </c>
      <c r="B84" s="16" t="s">
        <v>150</v>
      </c>
      <c r="C84" s="18">
        <v>1972282535</v>
      </c>
      <c r="D84" s="19">
        <v>1972282535</v>
      </c>
      <c r="E84" s="19">
        <v>1972282535</v>
      </c>
      <c r="F84" s="19">
        <v>0</v>
      </c>
      <c r="G84" s="19">
        <v>0</v>
      </c>
      <c r="H84" s="19">
        <v>0</v>
      </c>
      <c r="I84" s="19">
        <v>124220873</v>
      </c>
      <c r="J84" s="19">
        <f>+D84+G84</f>
        <v>1972282535</v>
      </c>
      <c r="K84" s="19">
        <f>+E84+H84</f>
        <v>1972282535</v>
      </c>
      <c r="L84" s="19">
        <f>+F84+I84</f>
        <v>124220873</v>
      </c>
      <c r="M84" s="19">
        <f t="shared" si="1"/>
        <v>100</v>
      </c>
      <c r="N84" s="19">
        <f t="shared" si="2"/>
        <v>6.2983305279839126</v>
      </c>
      <c r="O84" s="19">
        <f>+C84-J84</f>
        <v>0</v>
      </c>
      <c r="P84" s="19">
        <f>+K84-L84</f>
        <v>1848061662</v>
      </c>
    </row>
    <row r="85" spans="1:16" x14ac:dyDescent="0.3">
      <c r="A85" s="30" t="s">
        <v>151</v>
      </c>
      <c r="B85" s="30" t="s">
        <v>33</v>
      </c>
      <c r="C85" s="15">
        <f t="shared" ref="C85:L85" si="52">+C86+C89+C93+C97+C102+C104</f>
        <v>207397312389.38</v>
      </c>
      <c r="D85" s="15">
        <f>+D86+D89+D93+D97+D102+D104</f>
        <v>110852254264.33</v>
      </c>
      <c r="E85" s="15">
        <f t="shared" si="52"/>
        <v>94402683886.339996</v>
      </c>
      <c r="F85" s="15">
        <f t="shared" si="52"/>
        <v>975379723</v>
      </c>
      <c r="G85" s="15">
        <f t="shared" si="52"/>
        <v>16173426580.309999</v>
      </c>
      <c r="H85" s="15">
        <f t="shared" si="52"/>
        <v>9216958042.3099995</v>
      </c>
      <c r="I85" s="15">
        <f t="shared" si="52"/>
        <v>1183576910.99</v>
      </c>
      <c r="J85" s="15">
        <f t="shared" si="52"/>
        <v>127025680844.64001</v>
      </c>
      <c r="K85" s="15">
        <f t="shared" si="52"/>
        <v>103619641928.65001</v>
      </c>
      <c r="L85" s="15">
        <f t="shared" si="52"/>
        <v>2158956633.9899998</v>
      </c>
      <c r="M85" s="15">
        <f t="shared" ref="M85:M108" si="53">K85/C85*100</f>
        <v>49.961901981694126</v>
      </c>
      <c r="N85" s="15">
        <f t="shared" ref="N85:N108" si="54">+L85/C85*100</f>
        <v>1.0409761867775058</v>
      </c>
      <c r="O85" s="15">
        <f>+O86+O89+O93+O97+O102+O104</f>
        <v>80371631544.740005</v>
      </c>
      <c r="P85" s="15">
        <f>+P86+P89+P93+P97+P102+P104</f>
        <v>101460685294.66</v>
      </c>
    </row>
    <row r="86" spans="1:16" x14ac:dyDescent="0.3">
      <c r="A86" s="30" t="s">
        <v>152</v>
      </c>
      <c r="B86" s="30" t="s">
        <v>153</v>
      </c>
      <c r="C86" s="15">
        <f>+C87+C88</f>
        <v>21938177382</v>
      </c>
      <c r="D86" s="15">
        <f>+D87+D88</f>
        <v>8467703236</v>
      </c>
      <c r="E86" s="15">
        <f>+E87+E88</f>
        <v>6726988365</v>
      </c>
      <c r="F86" s="15">
        <f>+F87+F88</f>
        <v>299845581</v>
      </c>
      <c r="G86" s="15">
        <f t="shared" ref="G86:L86" si="55">+G87+G88</f>
        <v>13399915378</v>
      </c>
      <c r="H86" s="15">
        <f t="shared" si="55"/>
        <v>1279818194</v>
      </c>
      <c r="I86" s="15">
        <f t="shared" si="55"/>
        <v>212562477.99000001</v>
      </c>
      <c r="J86" s="15">
        <f t="shared" si="55"/>
        <v>21867618614</v>
      </c>
      <c r="K86" s="15">
        <f t="shared" si="55"/>
        <v>8006806559</v>
      </c>
      <c r="L86" s="15">
        <f t="shared" si="55"/>
        <v>512408058.99000001</v>
      </c>
      <c r="M86" s="15">
        <f t="shared" si="53"/>
        <v>36.497136565088965</v>
      </c>
      <c r="N86" s="15">
        <f t="shared" si="54"/>
        <v>2.3356911108323173</v>
      </c>
      <c r="O86" s="15">
        <f>+O87+O88</f>
        <v>70558768</v>
      </c>
      <c r="P86" s="15">
        <f>+P87+P88</f>
        <v>7494398500.0100002</v>
      </c>
    </row>
    <row r="87" spans="1:16" x14ac:dyDescent="0.3">
      <c r="A87" s="16" t="s">
        <v>154</v>
      </c>
      <c r="B87" s="16" t="s">
        <v>155</v>
      </c>
      <c r="C87" s="18">
        <v>21938177382</v>
      </c>
      <c r="D87" s="19">
        <v>8467703236</v>
      </c>
      <c r="E87" s="19">
        <v>6726988365</v>
      </c>
      <c r="F87" s="19">
        <v>299845581</v>
      </c>
      <c r="G87" s="19">
        <v>13399915378</v>
      </c>
      <c r="H87" s="19">
        <v>1279818194</v>
      </c>
      <c r="I87" s="19">
        <v>212562477.99000001</v>
      </c>
      <c r="J87" s="19">
        <f t="shared" ref="J87:L88" si="56">+D87+G87</f>
        <v>21867618614</v>
      </c>
      <c r="K87" s="19">
        <f t="shared" si="56"/>
        <v>8006806559</v>
      </c>
      <c r="L87" s="19">
        <f t="shared" si="56"/>
        <v>512408058.99000001</v>
      </c>
      <c r="M87" s="19">
        <f t="shared" si="53"/>
        <v>36.497136565088965</v>
      </c>
      <c r="N87" s="19">
        <f t="shared" si="54"/>
        <v>2.3356911108323173</v>
      </c>
      <c r="O87" s="19">
        <f>+C87-J87</f>
        <v>70558768</v>
      </c>
      <c r="P87" s="19">
        <f>+K87-L87</f>
        <v>7494398500.0100002</v>
      </c>
    </row>
    <row r="88" spans="1:16" x14ac:dyDescent="0.3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6"/>
        <v>0</v>
      </c>
      <c r="K88" s="19">
        <f t="shared" si="56"/>
        <v>0</v>
      </c>
      <c r="L88" s="19">
        <f t="shared" si="56"/>
        <v>0</v>
      </c>
      <c r="M88" s="19"/>
      <c r="N88" s="19"/>
      <c r="O88" s="19">
        <f>+C88-J88</f>
        <v>0</v>
      </c>
      <c r="P88" s="19">
        <f>+K88-L88</f>
        <v>0</v>
      </c>
    </row>
    <row r="89" spans="1:16" x14ac:dyDescent="0.3">
      <c r="A89" s="30" t="s">
        <v>158</v>
      </c>
      <c r="B89" s="30" t="s">
        <v>159</v>
      </c>
      <c r="C89" s="15">
        <f>+C90+C91+C92</f>
        <v>179120662181.66</v>
      </c>
      <c r="D89" s="15">
        <f>+D90+D91+D92</f>
        <v>97212015007.75</v>
      </c>
      <c r="E89" s="15">
        <f t="shared" ref="E89:L89" si="57">+E90+E91+E92</f>
        <v>82837323290.75</v>
      </c>
      <c r="F89" s="15">
        <f t="shared" si="57"/>
        <v>463425247</v>
      </c>
      <c r="G89" s="15">
        <f t="shared" si="57"/>
        <v>2892381016</v>
      </c>
      <c r="H89" s="15">
        <f t="shared" si="57"/>
        <v>8143809600</v>
      </c>
      <c r="I89" s="15">
        <f t="shared" si="57"/>
        <v>687223372</v>
      </c>
      <c r="J89" s="15">
        <f t="shared" si="57"/>
        <v>100104396023.75</v>
      </c>
      <c r="K89" s="15">
        <f t="shared" si="57"/>
        <v>90981132890.75</v>
      </c>
      <c r="L89" s="15">
        <f t="shared" si="57"/>
        <v>1150648619</v>
      </c>
      <c r="M89" s="15">
        <f t="shared" si="53"/>
        <v>50.793209327508549</v>
      </c>
      <c r="N89" s="15">
        <f t="shared" si="54"/>
        <v>0.64238743034181001</v>
      </c>
      <c r="O89" s="15">
        <f>+O90+O91+O92</f>
        <v>79016266157.910004</v>
      </c>
      <c r="P89" s="15">
        <f>+P90+P91+P92</f>
        <v>89830484271.75</v>
      </c>
    </row>
    <row r="90" spans="1:16" x14ac:dyDescent="0.3">
      <c r="A90" s="16" t="s">
        <v>160</v>
      </c>
      <c r="B90" s="16" t="s">
        <v>161</v>
      </c>
      <c r="C90" s="18">
        <v>177438798677.66</v>
      </c>
      <c r="D90" s="19">
        <v>95743620751.75</v>
      </c>
      <c r="E90" s="19">
        <v>81565310303.75</v>
      </c>
      <c r="F90" s="19">
        <v>463425247</v>
      </c>
      <c r="G90" s="19">
        <v>2892381016</v>
      </c>
      <c r="H90" s="19">
        <v>7950361664</v>
      </c>
      <c r="I90" s="19">
        <v>631538777</v>
      </c>
      <c r="J90" s="19">
        <f t="shared" ref="J90:K92" si="58">+D90+G90</f>
        <v>98636001767.75</v>
      </c>
      <c r="K90" s="19">
        <f t="shared" si="58"/>
        <v>89515671967.75</v>
      </c>
      <c r="L90" s="19">
        <f>+F90+I90</f>
        <v>1094964024</v>
      </c>
      <c r="M90" s="19">
        <f t="shared" si="53"/>
        <v>50.448759028382803</v>
      </c>
      <c r="N90" s="19">
        <f t="shared" si="54"/>
        <v>0.61709391190657259</v>
      </c>
      <c r="O90" s="19">
        <f>+C90-J90</f>
        <v>78802796909.910004</v>
      </c>
      <c r="P90" s="19">
        <f>+K90-L90</f>
        <v>88420707943.75</v>
      </c>
    </row>
    <row r="91" spans="1:16" x14ac:dyDescent="0.3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58"/>
        <v>0</v>
      </c>
      <c r="K91" s="19">
        <f t="shared" si="58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3">
      <c r="A92" s="16" t="s">
        <v>162</v>
      </c>
      <c r="B92" s="16" t="s">
        <v>163</v>
      </c>
      <c r="C92" s="19">
        <v>1681863504</v>
      </c>
      <c r="D92" s="19">
        <v>1468394256</v>
      </c>
      <c r="E92" s="19">
        <v>1272012987</v>
      </c>
      <c r="F92" s="19">
        <v>0</v>
      </c>
      <c r="G92" s="19">
        <v>0</v>
      </c>
      <c r="H92" s="19">
        <v>193447936</v>
      </c>
      <c r="I92" s="19">
        <v>55684595</v>
      </c>
      <c r="J92" s="19">
        <f t="shared" si="58"/>
        <v>1468394256</v>
      </c>
      <c r="K92" s="19">
        <f t="shared" si="58"/>
        <v>1465460923</v>
      </c>
      <c r="L92" s="19">
        <f>+F92+I92</f>
        <v>55684595</v>
      </c>
      <c r="M92" s="19">
        <f t="shared" si="53"/>
        <v>87.133166247717085</v>
      </c>
      <c r="N92" s="19">
        <f t="shared" si="54"/>
        <v>3.3108866960704324</v>
      </c>
      <c r="O92" s="19">
        <f>+C92-J92</f>
        <v>213469248</v>
      </c>
      <c r="P92" s="19">
        <f>+K92-L92</f>
        <v>1409776328</v>
      </c>
    </row>
    <row r="93" spans="1:16" x14ac:dyDescent="0.3">
      <c r="A93" s="30" t="s">
        <v>164</v>
      </c>
      <c r="B93" s="30" t="s">
        <v>165</v>
      </c>
      <c r="C93" s="15">
        <f>+C94+C95+C96</f>
        <v>4820350166.9899998</v>
      </c>
      <c r="D93" s="15">
        <f>+D94+D95+D96</f>
        <v>4205241625.9899998</v>
      </c>
      <c r="E93" s="15">
        <f t="shared" ref="E93:L93" si="59">+E94+E95+E96</f>
        <v>3890824783</v>
      </c>
      <c r="F93" s="15">
        <f t="shared" si="59"/>
        <v>212108895</v>
      </c>
      <c r="G93" s="15">
        <f t="shared" si="59"/>
        <v>-16539180</v>
      </c>
      <c r="H93" s="15">
        <f t="shared" si="59"/>
        <v>-90186176</v>
      </c>
      <c r="I93" s="15">
        <f t="shared" si="59"/>
        <v>246158065</v>
      </c>
      <c r="J93" s="15">
        <f t="shared" si="59"/>
        <v>4188702445.9899998</v>
      </c>
      <c r="K93" s="15">
        <f t="shared" si="59"/>
        <v>3800638607</v>
      </c>
      <c r="L93" s="15">
        <f t="shared" si="59"/>
        <v>458266960</v>
      </c>
      <c r="M93" s="15">
        <f t="shared" si="53"/>
        <v>78.845695340288017</v>
      </c>
      <c r="N93" s="15">
        <f t="shared" si="54"/>
        <v>9.5069226119346091</v>
      </c>
      <c r="O93" s="15">
        <f>+O94+O95+O96</f>
        <v>631647721</v>
      </c>
      <c r="P93" s="15">
        <f>+P94+P95+P96</f>
        <v>3342371647</v>
      </c>
    </row>
    <row r="94" spans="1:16" x14ac:dyDescent="0.3">
      <c r="A94" s="16" t="s">
        <v>166</v>
      </c>
      <c r="B94" s="16" t="s">
        <v>167</v>
      </c>
      <c r="C94" s="18">
        <v>327602592.99000001</v>
      </c>
      <c r="D94" s="19">
        <v>327602592.99000001</v>
      </c>
      <c r="E94" s="19">
        <v>13185750</v>
      </c>
      <c r="F94" s="19">
        <v>4773998</v>
      </c>
      <c r="G94" s="19">
        <v>0</v>
      </c>
      <c r="H94" s="19">
        <v>4773998</v>
      </c>
      <c r="I94" s="19">
        <v>13185750</v>
      </c>
      <c r="J94" s="19">
        <f t="shared" ref="J94:K96" si="60">+D94+G94</f>
        <v>327602592.99000001</v>
      </c>
      <c r="K94" s="19">
        <f t="shared" si="60"/>
        <v>17959748</v>
      </c>
      <c r="L94" s="19">
        <f>+F94+I94</f>
        <v>17959748</v>
      </c>
      <c r="M94" s="19">
        <f t="shared" si="53"/>
        <v>5.4821751671996735</v>
      </c>
      <c r="N94" s="19">
        <f t="shared" si="54"/>
        <v>5.4821751671996735</v>
      </c>
      <c r="O94" s="19">
        <f>+C94-J94</f>
        <v>0</v>
      </c>
      <c r="P94" s="19">
        <f>+K94-L94</f>
        <v>0</v>
      </c>
    </row>
    <row r="95" spans="1:16" x14ac:dyDescent="0.3">
      <c r="A95" s="16" t="s">
        <v>168</v>
      </c>
      <c r="B95" s="16" t="s">
        <v>169</v>
      </c>
      <c r="C95" s="18">
        <v>270897007</v>
      </c>
      <c r="D95" s="19">
        <v>89249286</v>
      </c>
      <c r="E95" s="19">
        <v>89249286</v>
      </c>
      <c r="F95" s="19">
        <v>0</v>
      </c>
      <c r="G95" s="19">
        <v>0</v>
      </c>
      <c r="H95" s="19">
        <v>0</v>
      </c>
      <c r="I95" s="19">
        <v>0</v>
      </c>
      <c r="J95" s="19">
        <f t="shared" si="60"/>
        <v>89249286</v>
      </c>
      <c r="K95" s="19">
        <f t="shared" si="60"/>
        <v>89249286</v>
      </c>
      <c r="L95" s="19">
        <f>+F95+I95</f>
        <v>0</v>
      </c>
      <c r="M95" s="19">
        <f t="shared" si="53"/>
        <v>32.945836865595197</v>
      </c>
      <c r="N95" s="19">
        <f t="shared" si="54"/>
        <v>0</v>
      </c>
      <c r="O95" s="19">
        <f>+C95-J95</f>
        <v>181647721</v>
      </c>
      <c r="P95" s="19">
        <f>+K95-L95</f>
        <v>89249286</v>
      </c>
    </row>
    <row r="96" spans="1:16" x14ac:dyDescent="0.3">
      <c r="A96" s="16" t="s">
        <v>170</v>
      </c>
      <c r="B96" s="16" t="s">
        <v>171</v>
      </c>
      <c r="C96" s="18">
        <v>4221850567</v>
      </c>
      <c r="D96" s="19">
        <v>3788389747</v>
      </c>
      <c r="E96" s="19">
        <v>3788389747</v>
      </c>
      <c r="F96" s="19">
        <v>207334897</v>
      </c>
      <c r="G96" s="19">
        <v>-16539180</v>
      </c>
      <c r="H96" s="19">
        <v>-94960174</v>
      </c>
      <c r="I96" s="19">
        <v>232972315</v>
      </c>
      <c r="J96" s="19">
        <f t="shared" si="60"/>
        <v>3771850567</v>
      </c>
      <c r="K96" s="19">
        <f t="shared" si="60"/>
        <v>3693429573</v>
      </c>
      <c r="L96" s="19">
        <f>+F96+I96</f>
        <v>440307212</v>
      </c>
      <c r="M96" s="19">
        <f t="shared" si="53"/>
        <v>87.483664198577031</v>
      </c>
      <c r="N96" s="19">
        <f t="shared" si="54"/>
        <v>10.429246725160086</v>
      </c>
      <c r="O96" s="19">
        <f>+C96-J96</f>
        <v>450000000</v>
      </c>
      <c r="P96" s="19">
        <f>+K96-L96</f>
        <v>3253122361</v>
      </c>
    </row>
    <row r="97" spans="1:16" x14ac:dyDescent="0.3">
      <c r="A97" s="30" t="s">
        <v>172</v>
      </c>
      <c r="B97" s="30" t="s">
        <v>173</v>
      </c>
      <c r="C97" s="15">
        <f>+C98+C99+C100+C101</f>
        <v>1423537664.0699999</v>
      </c>
      <c r="D97" s="15">
        <f>+D98+D99+D100+D101</f>
        <v>894496023.93000007</v>
      </c>
      <c r="E97" s="15">
        <f t="shared" ref="E97:L97" si="61">+E98+E99+E100+E101</f>
        <v>874749076.93000007</v>
      </c>
      <c r="F97" s="15">
        <f t="shared" si="61"/>
        <v>0</v>
      </c>
      <c r="G97" s="15">
        <f t="shared" si="61"/>
        <v>-102330633.69</v>
      </c>
      <c r="H97" s="15">
        <f t="shared" si="61"/>
        <v>-116483575.69</v>
      </c>
      <c r="I97" s="15">
        <f t="shared" si="61"/>
        <v>37632996</v>
      </c>
      <c r="J97" s="15">
        <f t="shared" si="61"/>
        <v>792165390.24000001</v>
      </c>
      <c r="K97" s="15">
        <f t="shared" si="61"/>
        <v>758265501.24000001</v>
      </c>
      <c r="L97" s="15">
        <f t="shared" si="61"/>
        <v>37632996</v>
      </c>
      <c r="M97" s="15">
        <f t="shared" si="53"/>
        <v>53.26627600930928</v>
      </c>
      <c r="N97" s="15">
        <f t="shared" si="54"/>
        <v>2.6436248895870076</v>
      </c>
      <c r="O97" s="15">
        <f>+O98+O99+O100+O101</f>
        <v>631372273.83000004</v>
      </c>
      <c r="P97" s="15">
        <f>+P98+P99+P100+P101</f>
        <v>720632505.24000001</v>
      </c>
    </row>
    <row r="98" spans="1:16" x14ac:dyDescent="0.3">
      <c r="A98" s="16" t="s">
        <v>273</v>
      </c>
      <c r="B98" s="16" t="s">
        <v>274</v>
      </c>
      <c r="C98" s="18">
        <v>397570821.69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397570821.69</v>
      </c>
      <c r="P98" s="19">
        <f>+K98-L98</f>
        <v>0</v>
      </c>
    </row>
    <row r="99" spans="1:16" x14ac:dyDescent="0.3">
      <c r="A99" s="16" t="s">
        <v>174</v>
      </c>
      <c r="B99" s="16" t="s">
        <v>175</v>
      </c>
      <c r="C99" s="18">
        <v>453410814</v>
      </c>
      <c r="D99" s="19">
        <v>448458000</v>
      </c>
      <c r="E99" s="19">
        <v>448458000</v>
      </c>
      <c r="F99" s="19">
        <v>0</v>
      </c>
      <c r="G99" s="19">
        <v>4952814</v>
      </c>
      <c r="H99" s="19">
        <v>4952814</v>
      </c>
      <c r="I99" s="19">
        <v>37632996</v>
      </c>
      <c r="J99" s="19">
        <f t="shared" ref="J99:K101" si="62">+D99+G99</f>
        <v>453410814</v>
      </c>
      <c r="K99" s="19">
        <f t="shared" si="62"/>
        <v>453410814</v>
      </c>
      <c r="L99" s="19">
        <f>+F99+I99</f>
        <v>37632996</v>
      </c>
      <c r="M99" s="19">
        <f t="shared" si="53"/>
        <v>100</v>
      </c>
      <c r="N99" s="19">
        <f t="shared" si="54"/>
        <v>8.2999776004460273</v>
      </c>
      <c r="O99" s="19">
        <f>+C99-J99</f>
        <v>0</v>
      </c>
      <c r="P99" s="19">
        <f>+K99-L99</f>
        <v>415777818</v>
      </c>
    </row>
    <row r="100" spans="1:16" x14ac:dyDescent="0.3">
      <c r="A100" s="16" t="s">
        <v>176</v>
      </c>
      <c r="B100" s="16" t="s">
        <v>177</v>
      </c>
      <c r="C100" s="18">
        <v>542809081.30999994</v>
      </c>
      <c r="D100" s="19">
        <v>421291076.93000001</v>
      </c>
      <c r="E100" s="19">
        <v>421291076.93000001</v>
      </c>
      <c r="F100" s="19">
        <v>0</v>
      </c>
      <c r="G100" s="19">
        <v>-107283447.69</v>
      </c>
      <c r="H100" s="19">
        <v>-141183336.69</v>
      </c>
      <c r="I100" s="19">
        <v>0</v>
      </c>
      <c r="J100" s="19">
        <f t="shared" si="62"/>
        <v>314007629.24000001</v>
      </c>
      <c r="K100" s="19">
        <f t="shared" si="62"/>
        <v>280107740.24000001</v>
      </c>
      <c r="L100" s="19">
        <f>+F100+I100</f>
        <v>0</v>
      </c>
      <c r="M100" s="19">
        <f t="shared" si="53"/>
        <v>51.603362929005534</v>
      </c>
      <c r="N100" s="19">
        <f t="shared" si="54"/>
        <v>0</v>
      </c>
      <c r="O100" s="19">
        <f>+C100-J100</f>
        <v>228801452.06999993</v>
      </c>
      <c r="P100" s="19">
        <f>+K100-L100</f>
        <v>280107740.24000001</v>
      </c>
    </row>
    <row r="101" spans="1:16" x14ac:dyDescent="0.3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5000000</v>
      </c>
      <c r="F101" s="19">
        <v>0</v>
      </c>
      <c r="G101" s="19">
        <v>0</v>
      </c>
      <c r="H101" s="19">
        <v>19746947</v>
      </c>
      <c r="I101" s="19">
        <v>0</v>
      </c>
      <c r="J101" s="19">
        <f t="shared" si="62"/>
        <v>24746947</v>
      </c>
      <c r="K101" s="19">
        <f t="shared" si="62"/>
        <v>24746947</v>
      </c>
      <c r="L101" s="19">
        <f>+F101+I101</f>
        <v>0</v>
      </c>
      <c r="M101" s="19">
        <f t="shared" si="53"/>
        <v>83.191552201191982</v>
      </c>
      <c r="N101" s="19">
        <f t="shared" si="54"/>
        <v>0</v>
      </c>
      <c r="O101" s="19">
        <f>+C101-J101</f>
        <v>5000000.07</v>
      </c>
      <c r="P101" s="19">
        <f>+K101-L101</f>
        <v>24746947</v>
      </c>
    </row>
    <row r="102" spans="1:16" x14ac:dyDescent="0.3">
      <c r="A102" s="30" t="s">
        <v>179</v>
      </c>
      <c r="B102" s="30" t="s">
        <v>180</v>
      </c>
      <c r="C102" s="15">
        <f t="shared" ref="C102:L102" si="63">+C103</f>
        <v>21786624</v>
      </c>
      <c r="D102" s="15">
        <f t="shared" si="63"/>
        <v>0</v>
      </c>
      <c r="E102" s="15">
        <f t="shared" si="63"/>
        <v>0</v>
      </c>
      <c r="F102" s="15">
        <f t="shared" si="63"/>
        <v>0</v>
      </c>
      <c r="G102" s="15">
        <f t="shared" si="63"/>
        <v>0</v>
      </c>
      <c r="H102" s="15">
        <f t="shared" si="63"/>
        <v>0</v>
      </c>
      <c r="I102" s="15">
        <f t="shared" si="63"/>
        <v>0</v>
      </c>
      <c r="J102" s="15">
        <f t="shared" si="63"/>
        <v>0</v>
      </c>
      <c r="K102" s="15">
        <f t="shared" si="63"/>
        <v>0</v>
      </c>
      <c r="L102" s="15">
        <f t="shared" si="63"/>
        <v>0</v>
      </c>
      <c r="M102" s="15">
        <f t="shared" si="53"/>
        <v>0</v>
      </c>
      <c r="N102" s="15">
        <f t="shared" si="54"/>
        <v>0</v>
      </c>
      <c r="O102" s="15">
        <f>+O103</f>
        <v>21786624</v>
      </c>
      <c r="P102" s="15">
        <f>+P103</f>
        <v>0</v>
      </c>
    </row>
    <row r="103" spans="1:16" x14ac:dyDescent="0.3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3"/>
        <v>0</v>
      </c>
      <c r="N103" s="19">
        <f t="shared" si="54"/>
        <v>0</v>
      </c>
      <c r="O103" s="19">
        <f>+C103-J103</f>
        <v>21786624</v>
      </c>
      <c r="P103" s="19">
        <f>+K103-L103</f>
        <v>0</v>
      </c>
    </row>
    <row r="104" spans="1:16" x14ac:dyDescent="0.3">
      <c r="A104" s="30" t="s">
        <v>183</v>
      </c>
      <c r="B104" s="30" t="s">
        <v>184</v>
      </c>
      <c r="C104" s="15">
        <f t="shared" ref="C104:L104" si="64">+C105</f>
        <v>72798370.659999996</v>
      </c>
      <c r="D104" s="15">
        <f t="shared" si="64"/>
        <v>72798370.659999996</v>
      </c>
      <c r="E104" s="15">
        <f t="shared" si="64"/>
        <v>72798370.659999996</v>
      </c>
      <c r="F104" s="15">
        <f t="shared" si="64"/>
        <v>0</v>
      </c>
      <c r="G104" s="15">
        <f t="shared" si="64"/>
        <v>0</v>
      </c>
      <c r="H104" s="15">
        <f t="shared" si="64"/>
        <v>0</v>
      </c>
      <c r="I104" s="15">
        <f t="shared" si="64"/>
        <v>0</v>
      </c>
      <c r="J104" s="15">
        <f t="shared" si="64"/>
        <v>72798370.659999996</v>
      </c>
      <c r="K104" s="15">
        <f t="shared" si="64"/>
        <v>72798370.659999996</v>
      </c>
      <c r="L104" s="15">
        <f t="shared" si="64"/>
        <v>0</v>
      </c>
      <c r="M104" s="15">
        <f t="shared" si="53"/>
        <v>100</v>
      </c>
      <c r="N104" s="15">
        <f t="shared" si="54"/>
        <v>0</v>
      </c>
      <c r="O104" s="15">
        <f>+O105</f>
        <v>0</v>
      </c>
      <c r="P104" s="15">
        <f>+P105</f>
        <v>72798370.659999996</v>
      </c>
    </row>
    <row r="105" spans="1:16" x14ac:dyDescent="0.3">
      <c r="A105" s="16" t="s">
        <v>185</v>
      </c>
      <c r="B105" s="16" t="s">
        <v>186</v>
      </c>
      <c r="C105" s="18">
        <v>72798370.659999996</v>
      </c>
      <c r="D105" s="19">
        <v>72798370.659999996</v>
      </c>
      <c r="E105" s="19">
        <v>72798370.659999996</v>
      </c>
      <c r="F105" s="19">
        <v>0</v>
      </c>
      <c r="G105" s="19">
        <v>0</v>
      </c>
      <c r="H105" s="19">
        <v>0</v>
      </c>
      <c r="I105" s="19">
        <v>0</v>
      </c>
      <c r="J105" s="19">
        <f>+D105+G105</f>
        <v>72798370.659999996</v>
      </c>
      <c r="K105" s="19">
        <f>+E105+H105</f>
        <v>72798370.659999996</v>
      </c>
      <c r="L105" s="19">
        <f>+F105+I105</f>
        <v>0</v>
      </c>
      <c r="M105" s="19">
        <f t="shared" si="53"/>
        <v>100</v>
      </c>
      <c r="N105" s="19">
        <f t="shared" si="54"/>
        <v>0</v>
      </c>
      <c r="O105" s="19">
        <f>+C105-J105</f>
        <v>0</v>
      </c>
      <c r="P105" s="19">
        <f>+K105-L105</f>
        <v>72798370.659999996</v>
      </c>
    </row>
    <row r="106" spans="1:16" x14ac:dyDescent="0.3">
      <c r="A106" s="30" t="s">
        <v>187</v>
      </c>
      <c r="B106" s="30" t="s">
        <v>34</v>
      </c>
      <c r="C106" s="15">
        <f>+C107+C108</f>
        <v>430500000</v>
      </c>
      <c r="D106" s="15">
        <f>+D107+D108</f>
        <v>268500000</v>
      </c>
      <c r="E106" s="15">
        <f t="shared" ref="E106:L106" si="65">+E107+E108</f>
        <v>73077942</v>
      </c>
      <c r="F106" s="15">
        <f t="shared" si="65"/>
        <v>4577942</v>
      </c>
      <c r="G106" s="15">
        <f t="shared" si="65"/>
        <v>162000000</v>
      </c>
      <c r="H106" s="15">
        <f t="shared" si="65"/>
        <v>8374831</v>
      </c>
      <c r="I106" s="15">
        <f t="shared" si="65"/>
        <v>8374831</v>
      </c>
      <c r="J106" s="15">
        <f t="shared" si="65"/>
        <v>430500000</v>
      </c>
      <c r="K106" s="15">
        <f t="shared" si="65"/>
        <v>81452773</v>
      </c>
      <c r="L106" s="15">
        <f t="shared" si="65"/>
        <v>12952773</v>
      </c>
      <c r="M106" s="15">
        <f t="shared" si="53"/>
        <v>18.920504761904759</v>
      </c>
      <c r="N106" s="15">
        <f t="shared" si="54"/>
        <v>3.0087742160278745</v>
      </c>
      <c r="O106" s="15">
        <f>+O107+O108</f>
        <v>0</v>
      </c>
      <c r="P106" s="15">
        <f>+P107+P108</f>
        <v>68500000</v>
      </c>
    </row>
    <row r="107" spans="1:16" x14ac:dyDescent="0.3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4299593</v>
      </c>
      <c r="F107" s="19">
        <v>4299593</v>
      </c>
      <c r="G107" s="19">
        <v>0</v>
      </c>
      <c r="H107" s="19">
        <v>7943547</v>
      </c>
      <c r="I107" s="19">
        <v>7943547</v>
      </c>
      <c r="J107" s="19">
        <f t="shared" ref="J107:L108" si="66">+D107+G107</f>
        <v>180000000</v>
      </c>
      <c r="K107" s="19">
        <f t="shared" si="66"/>
        <v>12243140</v>
      </c>
      <c r="L107" s="19">
        <f t="shared" si="66"/>
        <v>12243140</v>
      </c>
      <c r="M107" s="19">
        <f t="shared" si="53"/>
        <v>6.801744444444445</v>
      </c>
      <c r="N107" s="19">
        <f t="shared" si="54"/>
        <v>6.801744444444445</v>
      </c>
      <c r="O107" s="19">
        <f>+C107-J107</f>
        <v>0</v>
      </c>
      <c r="P107" s="19">
        <f>+K107-L107</f>
        <v>0</v>
      </c>
    </row>
    <row r="108" spans="1:16" s="13" customFormat="1" x14ac:dyDescent="0.3">
      <c r="A108" s="16" t="s">
        <v>190</v>
      </c>
      <c r="B108" s="16" t="s">
        <v>191</v>
      </c>
      <c r="C108" s="18">
        <v>250500000</v>
      </c>
      <c r="D108" s="19">
        <v>88500000</v>
      </c>
      <c r="E108" s="19">
        <v>68778349</v>
      </c>
      <c r="F108" s="19">
        <v>278349</v>
      </c>
      <c r="G108" s="19">
        <v>162000000</v>
      </c>
      <c r="H108" s="19">
        <v>431284</v>
      </c>
      <c r="I108" s="19">
        <v>431284</v>
      </c>
      <c r="J108" s="19">
        <f t="shared" si="66"/>
        <v>250500000</v>
      </c>
      <c r="K108" s="19">
        <f t="shared" si="66"/>
        <v>69209633</v>
      </c>
      <c r="L108" s="19">
        <f t="shared" si="66"/>
        <v>709633</v>
      </c>
      <c r="M108" s="19">
        <f t="shared" si="53"/>
        <v>27.628596007984029</v>
      </c>
      <c r="N108" s="19">
        <f t="shared" si="54"/>
        <v>0.28328662674650701</v>
      </c>
      <c r="O108" s="19">
        <f>+C108-J108</f>
        <v>0</v>
      </c>
      <c r="P108" s="19">
        <f>+K108-L108</f>
        <v>68500000</v>
      </c>
    </row>
    <row r="109" spans="1:16" x14ac:dyDescent="0.3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7">+D110+D115+D118</f>
        <v>2759478</v>
      </c>
      <c r="E109" s="15">
        <f t="shared" si="67"/>
        <v>2759478</v>
      </c>
      <c r="F109" s="15">
        <f t="shared" si="67"/>
        <v>0</v>
      </c>
      <c r="G109" s="15">
        <f t="shared" si="67"/>
        <v>0</v>
      </c>
      <c r="H109" s="15">
        <f t="shared" si="67"/>
        <v>0</v>
      </c>
      <c r="I109" s="15">
        <f t="shared" si="67"/>
        <v>0</v>
      </c>
      <c r="J109" s="15">
        <f t="shared" si="67"/>
        <v>2759478</v>
      </c>
      <c r="K109" s="15">
        <f t="shared" si="67"/>
        <v>2759478</v>
      </c>
      <c r="L109" s="15">
        <f t="shared" si="67"/>
        <v>0</v>
      </c>
      <c r="M109" s="15">
        <v>0</v>
      </c>
      <c r="N109" s="15">
        <v>0</v>
      </c>
      <c r="O109" s="15">
        <f>+O110+O115+O118</f>
        <v>100000000</v>
      </c>
      <c r="P109" s="15">
        <f>+P110+P115+P118</f>
        <v>2759478</v>
      </c>
    </row>
    <row r="110" spans="1:16" ht="27.6" x14ac:dyDescent="0.3">
      <c r="A110" s="14" t="s">
        <v>223</v>
      </c>
      <c r="B110" s="63" t="s">
        <v>226</v>
      </c>
      <c r="C110" s="15">
        <f t="shared" ref="C110:L123" si="68">+C111</f>
        <v>0</v>
      </c>
      <c r="D110" s="15">
        <f t="shared" si="68"/>
        <v>0</v>
      </c>
      <c r="E110" s="15">
        <f t="shared" si="68"/>
        <v>0</v>
      </c>
      <c r="F110" s="15">
        <f t="shared" si="68"/>
        <v>0</v>
      </c>
      <c r="G110" s="15">
        <f t="shared" si="68"/>
        <v>0</v>
      </c>
      <c r="H110" s="15">
        <f t="shared" si="68"/>
        <v>0</v>
      </c>
      <c r="I110" s="15">
        <f t="shared" si="68"/>
        <v>0</v>
      </c>
      <c r="J110" s="15">
        <f t="shared" si="68"/>
        <v>0</v>
      </c>
      <c r="K110" s="15">
        <f t="shared" si="68"/>
        <v>0</v>
      </c>
      <c r="L110" s="15">
        <f t="shared" si="68"/>
        <v>0</v>
      </c>
      <c r="M110" s="15">
        <v>0</v>
      </c>
      <c r="N110" s="15">
        <v>0</v>
      </c>
      <c r="O110" s="15">
        <f t="shared" ref="O110:P116" si="69">+O111</f>
        <v>0</v>
      </c>
      <c r="P110" s="15">
        <f t="shared" si="69"/>
        <v>0</v>
      </c>
    </row>
    <row r="111" spans="1:16" x14ac:dyDescent="0.3">
      <c r="A111" s="30" t="s">
        <v>224</v>
      </c>
      <c r="B111" s="30" t="s">
        <v>227</v>
      </c>
      <c r="C111" s="15">
        <f t="shared" si="68"/>
        <v>0</v>
      </c>
      <c r="D111" s="15">
        <f t="shared" si="68"/>
        <v>0</v>
      </c>
      <c r="E111" s="15">
        <f t="shared" si="68"/>
        <v>0</v>
      </c>
      <c r="F111" s="15">
        <f t="shared" si="68"/>
        <v>0</v>
      </c>
      <c r="G111" s="15">
        <f t="shared" si="68"/>
        <v>0</v>
      </c>
      <c r="H111" s="15">
        <f t="shared" si="68"/>
        <v>0</v>
      </c>
      <c r="I111" s="15">
        <f t="shared" si="68"/>
        <v>0</v>
      </c>
      <c r="J111" s="15">
        <f t="shared" si="68"/>
        <v>0</v>
      </c>
      <c r="K111" s="15">
        <f t="shared" si="68"/>
        <v>0</v>
      </c>
      <c r="L111" s="15">
        <f t="shared" si="68"/>
        <v>0</v>
      </c>
      <c r="M111" s="15">
        <v>0</v>
      </c>
      <c r="N111" s="15">
        <v>0</v>
      </c>
      <c r="O111" s="15">
        <f t="shared" si="69"/>
        <v>0</v>
      </c>
      <c r="P111" s="15">
        <f t="shared" si="69"/>
        <v>0</v>
      </c>
    </row>
    <row r="112" spans="1:16" x14ac:dyDescent="0.3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3">
      <c r="A113" s="30" t="s">
        <v>286</v>
      </c>
      <c r="B113" s="30" t="s">
        <v>287</v>
      </c>
      <c r="C113" s="15">
        <f t="shared" si="68"/>
        <v>0</v>
      </c>
      <c r="D113" s="15">
        <f t="shared" si="68"/>
        <v>0</v>
      </c>
      <c r="E113" s="15">
        <f t="shared" si="68"/>
        <v>0</v>
      </c>
      <c r="F113" s="15">
        <f t="shared" si="68"/>
        <v>0</v>
      </c>
      <c r="G113" s="15">
        <f t="shared" si="68"/>
        <v>0</v>
      </c>
      <c r="H113" s="15">
        <f t="shared" si="68"/>
        <v>0</v>
      </c>
      <c r="I113" s="15">
        <f t="shared" si="68"/>
        <v>0</v>
      </c>
      <c r="J113" s="15">
        <f t="shared" si="68"/>
        <v>0</v>
      </c>
      <c r="K113" s="15">
        <f t="shared" si="68"/>
        <v>0</v>
      </c>
      <c r="L113" s="15">
        <f t="shared" si="68"/>
        <v>0</v>
      </c>
      <c r="M113" s="15">
        <v>0</v>
      </c>
      <c r="N113" s="15">
        <v>0</v>
      </c>
      <c r="O113" s="15">
        <f t="shared" si="69"/>
        <v>0</v>
      </c>
      <c r="P113" s="15">
        <f t="shared" si="69"/>
        <v>0</v>
      </c>
    </row>
    <row r="114" spans="1:16" x14ac:dyDescent="0.3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3">
      <c r="A115" s="14" t="s">
        <v>275</v>
      </c>
      <c r="B115" s="63" t="s">
        <v>276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15">
        <v>0</v>
      </c>
      <c r="N115" s="15">
        <v>0</v>
      </c>
      <c r="O115" s="15">
        <f t="shared" si="69"/>
        <v>0</v>
      </c>
      <c r="P115" s="15">
        <f t="shared" si="69"/>
        <v>0</v>
      </c>
    </row>
    <row r="116" spans="1:16" x14ac:dyDescent="0.3">
      <c r="A116" s="30" t="s">
        <v>277</v>
      </c>
      <c r="B116" s="63" t="s">
        <v>276</v>
      </c>
      <c r="C116" s="15">
        <f t="shared" si="68"/>
        <v>0</v>
      </c>
      <c r="D116" s="15">
        <f t="shared" si="68"/>
        <v>0</v>
      </c>
      <c r="E116" s="15">
        <f t="shared" si="68"/>
        <v>0</v>
      </c>
      <c r="F116" s="15">
        <f t="shared" si="68"/>
        <v>0</v>
      </c>
      <c r="G116" s="15">
        <f t="shared" si="68"/>
        <v>0</v>
      </c>
      <c r="H116" s="15">
        <f t="shared" si="68"/>
        <v>0</v>
      </c>
      <c r="I116" s="15">
        <f t="shared" si="68"/>
        <v>0</v>
      </c>
      <c r="J116" s="15">
        <f t="shared" si="68"/>
        <v>0</v>
      </c>
      <c r="K116" s="15">
        <f t="shared" si="68"/>
        <v>0</v>
      </c>
      <c r="L116" s="15">
        <f t="shared" si="68"/>
        <v>0</v>
      </c>
      <c r="M116" s="15">
        <v>0</v>
      </c>
      <c r="N116" s="15">
        <v>0</v>
      </c>
      <c r="O116" s="15">
        <f t="shared" si="69"/>
        <v>0</v>
      </c>
      <c r="P116" s="15">
        <f t="shared" si="69"/>
        <v>0</v>
      </c>
    </row>
    <row r="117" spans="1:16" x14ac:dyDescent="0.3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3">
      <c r="A118" s="14" t="s">
        <v>288</v>
      </c>
      <c r="B118" s="63" t="s">
        <v>289</v>
      </c>
      <c r="C118" s="15">
        <f t="shared" si="68"/>
        <v>102759478</v>
      </c>
      <c r="D118" s="15">
        <f t="shared" si="68"/>
        <v>2759478</v>
      </c>
      <c r="E118" s="15">
        <f t="shared" si="68"/>
        <v>2759478</v>
      </c>
      <c r="F118" s="15">
        <f t="shared" si="68"/>
        <v>0</v>
      </c>
      <c r="G118" s="15">
        <f t="shared" si="68"/>
        <v>0</v>
      </c>
      <c r="H118" s="15">
        <f t="shared" si="68"/>
        <v>0</v>
      </c>
      <c r="I118" s="15">
        <f t="shared" si="68"/>
        <v>0</v>
      </c>
      <c r="J118" s="15">
        <f t="shared" si="68"/>
        <v>2759478</v>
      </c>
      <c r="K118" s="15">
        <f t="shared" si="68"/>
        <v>2759478</v>
      </c>
      <c r="L118" s="15">
        <f t="shared" si="68"/>
        <v>0</v>
      </c>
      <c r="M118" s="15">
        <v>0</v>
      </c>
      <c r="N118" s="15">
        <v>0</v>
      </c>
      <c r="O118" s="15">
        <f>+O119</f>
        <v>100000000</v>
      </c>
      <c r="P118" s="15">
        <f>+P119</f>
        <v>2759478</v>
      </c>
    </row>
    <row r="119" spans="1:16" x14ac:dyDescent="0.3">
      <c r="A119" s="30" t="s">
        <v>290</v>
      </c>
      <c r="B119" s="30" t="s">
        <v>291</v>
      </c>
      <c r="C119" s="15">
        <f t="shared" si="68"/>
        <v>102759478</v>
      </c>
      <c r="D119" s="15">
        <f t="shared" si="68"/>
        <v>2759478</v>
      </c>
      <c r="E119" s="15">
        <f t="shared" si="68"/>
        <v>2759478</v>
      </c>
      <c r="F119" s="15">
        <f t="shared" si="68"/>
        <v>0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2759478</v>
      </c>
      <c r="K119" s="15">
        <f t="shared" si="68"/>
        <v>2759478</v>
      </c>
      <c r="L119" s="15">
        <f t="shared" si="68"/>
        <v>0</v>
      </c>
      <c r="M119" s="15">
        <v>0</v>
      </c>
      <c r="N119" s="15">
        <v>0</v>
      </c>
      <c r="O119" s="15">
        <f>+O120</f>
        <v>100000000</v>
      </c>
      <c r="P119" s="15">
        <f>+P120</f>
        <v>2759478</v>
      </c>
    </row>
    <row r="120" spans="1:16" x14ac:dyDescent="0.3">
      <c r="A120" s="16" t="s">
        <v>292</v>
      </c>
      <c r="B120" s="16" t="s">
        <v>293</v>
      </c>
      <c r="C120" s="18">
        <v>102759478</v>
      </c>
      <c r="D120" s="19">
        <v>2759478</v>
      </c>
      <c r="E120" s="19">
        <v>2759478</v>
      </c>
      <c r="F120" s="19">
        <v>0</v>
      </c>
      <c r="G120" s="19">
        <v>0</v>
      </c>
      <c r="H120" s="19">
        <v>0</v>
      </c>
      <c r="I120" s="19">
        <v>0</v>
      </c>
      <c r="J120" s="19">
        <f>+D120+G120</f>
        <v>2759478</v>
      </c>
      <c r="K120" s="19">
        <f>+E120+H120</f>
        <v>2759478</v>
      </c>
      <c r="L120" s="19">
        <f>+F120+I120</f>
        <v>0</v>
      </c>
      <c r="M120" s="19">
        <v>0</v>
      </c>
      <c r="N120" s="19">
        <v>0</v>
      </c>
      <c r="O120" s="19">
        <f>+C120-J120</f>
        <v>100000000</v>
      </c>
      <c r="P120" s="19">
        <f>+K120-L120</f>
        <v>2759478</v>
      </c>
    </row>
    <row r="121" spans="1:16" x14ac:dyDescent="0.3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0">+E122+E125</f>
        <v>0</v>
      </c>
      <c r="F121" s="15">
        <f t="shared" si="70"/>
        <v>0</v>
      </c>
      <c r="G121" s="15">
        <f t="shared" si="70"/>
        <v>0</v>
      </c>
      <c r="H121" s="15">
        <f t="shared" si="70"/>
        <v>0</v>
      </c>
      <c r="I121" s="15">
        <f t="shared" si="70"/>
        <v>0</v>
      </c>
      <c r="J121" s="15">
        <f t="shared" si="70"/>
        <v>0</v>
      </c>
      <c r="K121" s="15">
        <f t="shared" si="70"/>
        <v>0</v>
      </c>
      <c r="L121" s="15">
        <f t="shared" si="70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3">
      <c r="A122" s="14" t="s">
        <v>251</v>
      </c>
      <c r="B122" s="63" t="s">
        <v>252</v>
      </c>
      <c r="C122" s="15">
        <f t="shared" si="68"/>
        <v>0</v>
      </c>
      <c r="D122" s="15">
        <f t="shared" si="68"/>
        <v>0</v>
      </c>
      <c r="E122" s="15">
        <f t="shared" si="68"/>
        <v>0</v>
      </c>
      <c r="F122" s="15">
        <f t="shared" si="68"/>
        <v>0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0</v>
      </c>
      <c r="K122" s="15">
        <f t="shared" si="68"/>
        <v>0</v>
      </c>
      <c r="L122" s="15">
        <f t="shared" si="68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3">
      <c r="A123" s="30" t="s">
        <v>253</v>
      </c>
      <c r="B123" s="30" t="s">
        <v>254</v>
      </c>
      <c r="C123" s="15">
        <f t="shared" si="68"/>
        <v>0</v>
      </c>
      <c r="D123" s="15">
        <f t="shared" si="68"/>
        <v>0</v>
      </c>
      <c r="E123" s="15">
        <f t="shared" si="68"/>
        <v>0</v>
      </c>
      <c r="F123" s="15">
        <f t="shared" si="68"/>
        <v>0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0</v>
      </c>
      <c r="K123" s="15">
        <f t="shared" si="68"/>
        <v>0</v>
      </c>
      <c r="L123" s="15">
        <f t="shared" si="68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3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3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1">+E126+E127</f>
        <v>0</v>
      </c>
      <c r="F125" s="15">
        <f t="shared" si="71"/>
        <v>0</v>
      </c>
      <c r="G125" s="15">
        <f t="shared" si="71"/>
        <v>0</v>
      </c>
      <c r="H125" s="15">
        <f t="shared" si="71"/>
        <v>0</v>
      </c>
      <c r="I125" s="15">
        <f t="shared" si="71"/>
        <v>0</v>
      </c>
      <c r="J125" s="15">
        <f t="shared" si="71"/>
        <v>0</v>
      </c>
      <c r="K125" s="15">
        <f t="shared" si="71"/>
        <v>0</v>
      </c>
      <c r="L125" s="15">
        <f t="shared" si="71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3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2">+D126+G126</f>
        <v>0</v>
      </c>
      <c r="K126" s="19">
        <f t="shared" si="72"/>
        <v>0</v>
      </c>
      <c r="L126" s="19">
        <f t="shared" si="72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3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2"/>
        <v>0</v>
      </c>
      <c r="K127" s="19">
        <f t="shared" si="72"/>
        <v>0</v>
      </c>
      <c r="L127" s="19">
        <f t="shared" si="72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3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3">
      <c r="A129" s="86" t="s">
        <v>35</v>
      </c>
      <c r="B129" s="86"/>
      <c r="C129" s="62">
        <f>C9</f>
        <v>280335277000</v>
      </c>
      <c r="D129" s="62">
        <f t="shared" ref="D129:L129" si="73">D9</f>
        <v>171836396492.72998</v>
      </c>
      <c r="E129" s="62">
        <f t="shared" si="73"/>
        <v>112825843043.42</v>
      </c>
      <c r="F129" s="62">
        <f t="shared" si="73"/>
        <v>3686089776</v>
      </c>
      <c r="G129" s="62">
        <f t="shared" si="73"/>
        <v>22162598882.309998</v>
      </c>
      <c r="H129" s="62">
        <f t="shared" si="73"/>
        <v>11350106194.309999</v>
      </c>
      <c r="I129" s="62">
        <f t="shared" si="73"/>
        <v>4433087297.9200001</v>
      </c>
      <c r="J129" s="62">
        <f t="shared" si="73"/>
        <v>193998995375.04001</v>
      </c>
      <c r="K129" s="62">
        <f t="shared" si="73"/>
        <v>124175949237.73001</v>
      </c>
      <c r="L129" s="62">
        <f t="shared" si="73"/>
        <v>8119177073.9200001</v>
      </c>
      <c r="M129" s="62">
        <f>K129/C129*100</f>
        <v>44.295513060858909</v>
      </c>
      <c r="N129" s="62">
        <f>+L129/C129*100</f>
        <v>2.8962380906203253</v>
      </c>
      <c r="O129" s="62">
        <f>O9</f>
        <v>86336281624.960007</v>
      </c>
      <c r="P129" s="62">
        <f>P9</f>
        <v>116056772163.81</v>
      </c>
    </row>
    <row r="130" spans="1:16" x14ac:dyDescent="0.3">
      <c r="C130" s="23"/>
      <c r="M130" s="23"/>
      <c r="N130" s="23"/>
    </row>
    <row r="131" spans="1:16" x14ac:dyDescent="0.3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3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3">
      <c r="D133" s="36"/>
      <c r="E133" s="36"/>
      <c r="F133" s="36"/>
      <c r="G133" s="36"/>
      <c r="H133" s="36"/>
      <c r="I133" s="36"/>
    </row>
  </sheetData>
  <mergeCells count="13">
    <mergeCell ref="O7:O8"/>
    <mergeCell ref="C7:C8"/>
    <mergeCell ref="P7:P8"/>
    <mergeCell ref="A1:P1"/>
    <mergeCell ref="A2:P2"/>
    <mergeCell ref="A3:P3"/>
    <mergeCell ref="A7:A8"/>
    <mergeCell ref="B7:B8"/>
    <mergeCell ref="A129:B129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2</mubg>
    <A_x00f1_o xmlns="a89a2212-8ffe-4f56-88b2-5e2fabe15bb8">2021</A_x00f1_o>
    <Fecha xmlns="a89a2212-8ffe-4f56-88b2-5e2fabe15bb8">Enero</Fech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2.xml><?xml version="1.0" encoding="utf-8"?>
<ds:datastoreItem xmlns:ds="http://schemas.openxmlformats.org/officeDocument/2006/customXml" ds:itemID="{8E4FD165-7B74-4817-A150-BE4FBCA1AC18}"/>
</file>

<file path=customXml/itemProps3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FEBRERO 2024</vt:lpstr>
      <vt:lpstr>EJEC PPT A FEBRERO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2024-03-31T03:23:45Z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